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NG\Data\r1site-files\region01\npdes\chelseacreekfuelterminals\other\"/>
    </mc:Choice>
  </mc:AlternateContent>
  <xr:revisionPtr revIDLastSave="0" documentId="13_ncr:1_{4A5650E1-4806-4A6B-A8CE-91AF0656FA66}" xr6:coauthVersionLast="47" xr6:coauthVersionMax="47" xr10:uidLastSave="{00000000-0000-0000-0000-000000000000}"/>
  <workbookProtection workbookAlgorithmName="SHA-512" workbookHashValue="IfGrarhD4XNcbL86Kd4wB7MJ3xtklH24xpWqo/aSoUdOrPWB6VpbdbwTIQ9lcU6Ox2SeVzZiKRfmzgXLzF8wpA==" workbookSaltValue="t85nGikaV1FyiHQb3mTllA==" workbookSpinCount="100000" lockStructure="1"/>
  <bookViews>
    <workbookView xWindow="1380" yWindow="1035" windowWidth="22260" windowHeight="14715" xr2:uid="{00000000-000D-0000-FFFF-FFFF00000000}"/>
  </bookViews>
  <sheets>
    <sheet name="001 - 1 - A" sheetId="2" r:id="rId1"/>
    <sheet name="001 - 1 - O" sheetId="3" r:id="rId2"/>
    <sheet name="001 - 1 - Q" sheetId="4" r:id="rId3"/>
    <sheet name="001 - 1 - T" sheetId="6" r:id="rId4"/>
    <sheet name="001 - RW - Q" sheetId="9" r:id="rId5"/>
    <sheet name="001 - RW - T" sheetId="11" r:id="rId6"/>
    <sheet name="002 - 1 - A" sheetId="13" r:id="rId7"/>
    <sheet name="002 - 1 - P" sheetId="14" r:id="rId8"/>
    <sheet name="002 - 1 - Q" sheetId="15" r:id="rId9"/>
    <sheet name="002 - 1 - R" sheetId="16" r:id="rId10"/>
    <sheet name="002 - 1 - Y" sheetId="18" r:id="rId11"/>
    <sheet name="002 - EG - Y" sheetId="19" r:id="rId12"/>
    <sheet name="002 - RW - P" sheetId="20" r:id="rId13"/>
    <sheet name="002 - RW - R" sheetId="21" r:id="rId14"/>
    <sheet name="002 - RW - T" sheetId="22" r:id="rId15"/>
    <sheet name="002 - RW - Y" sheetId="23" r:id="rId16"/>
    <sheet name="DELETED-Petrol-Internal-002" sheetId="24" r:id="rId17"/>
    <sheet name="003 - 1 - A" sheetId="25" r:id="rId18"/>
    <sheet name="003 - EG - A" sheetId="26" r:id="rId19"/>
    <sheet name="003 - Y - A" sheetId="27" r:id="rId20"/>
    <sheet name="004 - 1 - A" sheetId="28" r:id="rId21"/>
    <sheet name="004 - 1 - M" sheetId="29" r:id="rId22"/>
    <sheet name="004 - 1 - Q" sheetId="30" r:id="rId23"/>
    <sheet name="004 - 1 - T" sheetId="32" r:id="rId24"/>
    <sheet name="004 - RW - Q" sheetId="35" r:id="rId25"/>
    <sheet name="004 - RW - T" sheetId="37" r:id="rId26"/>
    <sheet name="004 - RW - Y" sheetId="38" r:id="rId27"/>
    <sheet name="005 - 1 - A" sheetId="39" r:id="rId28"/>
    <sheet name="005 - 1 - Q" sheetId="40" r:id="rId29"/>
    <sheet name="005 - 1 - T" sheetId="42" r:id="rId30"/>
    <sheet name="005 - GW - M" sheetId="44" r:id="rId31"/>
    <sheet name="005 - R - A" sheetId="45" r:id="rId32"/>
    <sheet name="005 - RW - Q" sheetId="46" r:id="rId33"/>
    <sheet name="005 - RW - T" sheetId="48" r:id="rId34"/>
    <sheet name="005 - RW - Y" sheetId="49" r:id="rId3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39" l="1"/>
  <c r="C7" i="39"/>
  <c r="C6" i="39"/>
  <c r="C5" i="39"/>
  <c r="C6" i="28"/>
  <c r="C7" i="28"/>
  <c r="C8" i="28"/>
  <c r="C9" i="28"/>
  <c r="C6" i="2"/>
  <c r="C7" i="2"/>
  <c r="C8" i="2"/>
  <c r="C9" i="2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O7" i="6"/>
  <c r="O6" i="6"/>
  <c r="N7" i="6"/>
  <c r="N6" i="6"/>
  <c r="M7" i="6"/>
  <c r="M6" i="6"/>
  <c r="L7" i="6"/>
  <c r="L6" i="6"/>
  <c r="K7" i="6"/>
  <c r="K6" i="6"/>
  <c r="J7" i="6"/>
  <c r="J6" i="6"/>
  <c r="I7" i="6"/>
  <c r="I6" i="6"/>
  <c r="H7" i="6"/>
  <c r="H6" i="6"/>
  <c r="G7" i="6"/>
  <c r="G6" i="6"/>
  <c r="F7" i="6"/>
  <c r="F6" i="6"/>
  <c r="E7" i="6"/>
  <c r="E6" i="6"/>
  <c r="D7" i="6"/>
  <c r="D6" i="6"/>
  <c r="C7" i="6"/>
  <c r="C6" i="6"/>
  <c r="B7" i="6"/>
  <c r="B6" i="6"/>
  <c r="B6" i="49"/>
  <c r="C6" i="49"/>
  <c r="D6" i="49"/>
  <c r="E6" i="49"/>
  <c r="F6" i="49"/>
  <c r="G6" i="49"/>
  <c r="H6" i="49"/>
  <c r="I6" i="49"/>
  <c r="J6" i="49"/>
  <c r="K6" i="49"/>
  <c r="L6" i="49"/>
  <c r="M6" i="49"/>
  <c r="N6" i="49"/>
  <c r="O6" i="49"/>
  <c r="P6" i="49"/>
  <c r="Q6" i="49"/>
  <c r="R6" i="49"/>
  <c r="S6" i="49"/>
  <c r="T6" i="49"/>
  <c r="U6" i="49"/>
  <c r="B7" i="49"/>
  <c r="C7" i="49"/>
  <c r="D7" i="49"/>
  <c r="E7" i="49"/>
  <c r="F7" i="49"/>
  <c r="G7" i="49"/>
  <c r="H7" i="49"/>
  <c r="I7" i="49"/>
  <c r="J7" i="49"/>
  <c r="K7" i="49"/>
  <c r="L7" i="49"/>
  <c r="M7" i="49"/>
  <c r="N7" i="49"/>
  <c r="O7" i="49"/>
  <c r="P7" i="49"/>
  <c r="Q7" i="49"/>
  <c r="R7" i="49"/>
  <c r="S7" i="49"/>
  <c r="T7" i="49"/>
  <c r="U7" i="49"/>
  <c r="B8" i="49"/>
  <c r="C8" i="49"/>
  <c r="D8" i="49"/>
  <c r="E8" i="49"/>
  <c r="F8" i="49"/>
  <c r="G8" i="49"/>
  <c r="H8" i="49"/>
  <c r="I8" i="49"/>
  <c r="J8" i="49"/>
  <c r="K8" i="49"/>
  <c r="L8" i="49"/>
  <c r="M8" i="49"/>
  <c r="N8" i="49"/>
  <c r="O8" i="49"/>
  <c r="P8" i="49"/>
  <c r="Q8" i="49"/>
  <c r="R8" i="49"/>
  <c r="S8" i="49"/>
  <c r="T8" i="49"/>
  <c r="U8" i="49"/>
  <c r="B6" i="48"/>
  <c r="C6" i="48"/>
  <c r="D6" i="48"/>
  <c r="E6" i="48"/>
  <c r="F6" i="48"/>
  <c r="G6" i="48"/>
  <c r="H6" i="48"/>
  <c r="I6" i="48"/>
  <c r="J6" i="48"/>
  <c r="K6" i="48"/>
  <c r="L6" i="48"/>
  <c r="M6" i="48"/>
  <c r="B7" i="48"/>
  <c r="C7" i="48"/>
  <c r="D7" i="48"/>
  <c r="E7" i="48"/>
  <c r="F7" i="48"/>
  <c r="G7" i="48"/>
  <c r="H7" i="48"/>
  <c r="I7" i="48"/>
  <c r="J7" i="48"/>
  <c r="K7" i="48"/>
  <c r="L7" i="48"/>
  <c r="M7" i="48"/>
  <c r="B8" i="48"/>
  <c r="C8" i="48"/>
  <c r="D8" i="48"/>
  <c r="E8" i="48"/>
  <c r="F8" i="48"/>
  <c r="G8" i="48"/>
  <c r="H8" i="48"/>
  <c r="I8" i="48"/>
  <c r="J8" i="48"/>
  <c r="K8" i="48"/>
  <c r="L8" i="48"/>
  <c r="M8" i="48"/>
  <c r="B6" i="46"/>
  <c r="C6" i="46"/>
  <c r="D6" i="46"/>
  <c r="E6" i="46"/>
  <c r="F6" i="46"/>
  <c r="G6" i="46"/>
  <c r="H6" i="46"/>
  <c r="I6" i="46"/>
  <c r="J6" i="46"/>
  <c r="K6" i="46"/>
  <c r="L6" i="46"/>
  <c r="M6" i="46"/>
  <c r="N6" i="46"/>
  <c r="O6" i="46"/>
  <c r="P6" i="46"/>
  <c r="Q6" i="46"/>
  <c r="R6" i="46"/>
  <c r="S6" i="46"/>
  <c r="T6" i="46"/>
  <c r="U6" i="46"/>
  <c r="B7" i="46"/>
  <c r="C7" i="46"/>
  <c r="D7" i="46"/>
  <c r="E7" i="46"/>
  <c r="F7" i="46"/>
  <c r="G7" i="46"/>
  <c r="H7" i="46"/>
  <c r="I7" i="46"/>
  <c r="J7" i="46"/>
  <c r="K7" i="46"/>
  <c r="L7" i="46"/>
  <c r="M7" i="46"/>
  <c r="N7" i="46"/>
  <c r="O7" i="46"/>
  <c r="P7" i="46"/>
  <c r="Q7" i="46"/>
  <c r="R7" i="46"/>
  <c r="S7" i="46"/>
  <c r="T7" i="46"/>
  <c r="U7" i="46"/>
  <c r="B8" i="46"/>
  <c r="C8" i="46"/>
  <c r="D8" i="46"/>
  <c r="E8" i="46"/>
  <c r="F8" i="46"/>
  <c r="G8" i="46"/>
  <c r="H8" i="46"/>
  <c r="I8" i="46"/>
  <c r="J8" i="46"/>
  <c r="K8" i="46"/>
  <c r="L8" i="46"/>
  <c r="M8" i="46"/>
  <c r="N8" i="46"/>
  <c r="O8" i="46"/>
  <c r="P8" i="46"/>
  <c r="Q8" i="46"/>
  <c r="R8" i="46"/>
  <c r="S8" i="46"/>
  <c r="T8" i="46"/>
  <c r="U8" i="46"/>
  <c r="B6" i="45"/>
  <c r="B7" i="45"/>
  <c r="B8" i="45"/>
  <c r="B9" i="45"/>
  <c r="B6" i="44"/>
  <c r="C6" i="44"/>
  <c r="B7" i="44"/>
  <c r="C7" i="44"/>
  <c r="B8" i="44"/>
  <c r="C8" i="44"/>
  <c r="B9" i="44"/>
  <c r="B6" i="42"/>
  <c r="C6" i="42"/>
  <c r="D6" i="42"/>
  <c r="E6" i="42"/>
  <c r="F6" i="42"/>
  <c r="G6" i="42"/>
  <c r="H6" i="42"/>
  <c r="I6" i="42"/>
  <c r="J6" i="42"/>
  <c r="K6" i="42"/>
  <c r="L6" i="42"/>
  <c r="M6" i="42"/>
  <c r="N6" i="42"/>
  <c r="O6" i="42"/>
  <c r="B7" i="42"/>
  <c r="C7" i="42"/>
  <c r="D7" i="42"/>
  <c r="E7" i="42"/>
  <c r="F7" i="42"/>
  <c r="G7" i="42"/>
  <c r="H7" i="42"/>
  <c r="I7" i="42"/>
  <c r="J7" i="42"/>
  <c r="K7" i="42"/>
  <c r="L7" i="42"/>
  <c r="M7" i="42"/>
  <c r="N7" i="42"/>
  <c r="O7" i="42"/>
  <c r="B8" i="42"/>
  <c r="C8" i="42"/>
  <c r="D8" i="42"/>
  <c r="E8" i="42"/>
  <c r="F8" i="42"/>
  <c r="G8" i="42"/>
  <c r="H8" i="42"/>
  <c r="I8" i="42"/>
  <c r="J8" i="42"/>
  <c r="K8" i="42"/>
  <c r="L8" i="42"/>
  <c r="M8" i="42"/>
  <c r="N8" i="42"/>
  <c r="O8" i="42"/>
  <c r="B6" i="40"/>
  <c r="C6" i="40"/>
  <c r="D6" i="40"/>
  <c r="E6" i="40"/>
  <c r="F6" i="40"/>
  <c r="G6" i="40"/>
  <c r="H6" i="40"/>
  <c r="I6" i="40"/>
  <c r="J6" i="40"/>
  <c r="K6" i="40"/>
  <c r="L6" i="40"/>
  <c r="M6" i="40"/>
  <c r="N6" i="40"/>
  <c r="O6" i="40"/>
  <c r="P6" i="40"/>
  <c r="Q6" i="40"/>
  <c r="R6" i="40"/>
  <c r="S6" i="40"/>
  <c r="T6" i="40"/>
  <c r="U6" i="40"/>
  <c r="V6" i="40"/>
  <c r="W6" i="40"/>
  <c r="X6" i="40"/>
  <c r="B7" i="40"/>
  <c r="C7" i="40"/>
  <c r="D7" i="40"/>
  <c r="E7" i="40"/>
  <c r="F7" i="40"/>
  <c r="G7" i="40"/>
  <c r="H7" i="40"/>
  <c r="I7" i="40"/>
  <c r="J7" i="40"/>
  <c r="K7" i="40"/>
  <c r="L7" i="40"/>
  <c r="M7" i="40"/>
  <c r="N7" i="40"/>
  <c r="O7" i="40"/>
  <c r="P7" i="40"/>
  <c r="Q7" i="40"/>
  <c r="R7" i="40"/>
  <c r="S7" i="40"/>
  <c r="T7" i="40"/>
  <c r="U7" i="40"/>
  <c r="V7" i="40"/>
  <c r="W7" i="40"/>
  <c r="X7" i="40"/>
  <c r="B8" i="40"/>
  <c r="C8" i="40"/>
  <c r="D8" i="40"/>
  <c r="E8" i="40"/>
  <c r="F8" i="40"/>
  <c r="G8" i="40"/>
  <c r="H8" i="40"/>
  <c r="I8" i="40"/>
  <c r="J8" i="40"/>
  <c r="K8" i="40"/>
  <c r="L8" i="40"/>
  <c r="M8" i="40"/>
  <c r="N8" i="40"/>
  <c r="O8" i="40"/>
  <c r="P8" i="40"/>
  <c r="Q8" i="40"/>
  <c r="R8" i="40"/>
  <c r="S8" i="40"/>
  <c r="T8" i="40"/>
  <c r="U8" i="40"/>
  <c r="V8" i="40"/>
  <c r="W8" i="40"/>
  <c r="X8" i="40"/>
  <c r="B6" i="39"/>
  <c r="E6" i="39"/>
  <c r="F6" i="39"/>
  <c r="G6" i="39"/>
  <c r="H6" i="39"/>
  <c r="I6" i="39"/>
  <c r="D6" i="39"/>
  <c r="J6" i="39"/>
  <c r="K6" i="39"/>
  <c r="L6" i="39"/>
  <c r="B7" i="39"/>
  <c r="E7" i="39"/>
  <c r="F7" i="39"/>
  <c r="G7" i="39"/>
  <c r="H7" i="39"/>
  <c r="I7" i="39"/>
  <c r="D7" i="39"/>
  <c r="J7" i="39"/>
  <c r="K7" i="39"/>
  <c r="L7" i="39"/>
  <c r="B8" i="39"/>
  <c r="E8" i="39"/>
  <c r="F8" i="39"/>
  <c r="G8" i="39"/>
  <c r="H8" i="39"/>
  <c r="I8" i="39"/>
  <c r="D8" i="39"/>
  <c r="J8" i="39"/>
  <c r="K8" i="39"/>
  <c r="L8" i="39"/>
  <c r="E9" i="39"/>
  <c r="F9" i="39"/>
  <c r="G9" i="39"/>
  <c r="H9" i="39"/>
  <c r="I9" i="39"/>
  <c r="J9" i="39"/>
  <c r="K9" i="39"/>
  <c r="L9" i="39"/>
  <c r="B6" i="38"/>
  <c r="C6" i="38"/>
  <c r="D6" i="38"/>
  <c r="E6" i="38"/>
  <c r="F6" i="38"/>
  <c r="G6" i="38"/>
  <c r="H6" i="38"/>
  <c r="I6" i="38"/>
  <c r="J6" i="38"/>
  <c r="K6" i="38"/>
  <c r="L6" i="38"/>
  <c r="M6" i="38"/>
  <c r="N6" i="38"/>
  <c r="O6" i="38"/>
  <c r="P6" i="38"/>
  <c r="Q6" i="38"/>
  <c r="R6" i="38"/>
  <c r="S6" i="38"/>
  <c r="T6" i="38"/>
  <c r="U6" i="38"/>
  <c r="B7" i="38"/>
  <c r="C7" i="38"/>
  <c r="D7" i="38"/>
  <c r="E7" i="38"/>
  <c r="F7" i="38"/>
  <c r="G7" i="38"/>
  <c r="H7" i="38"/>
  <c r="I7" i="38"/>
  <c r="J7" i="38"/>
  <c r="K7" i="38"/>
  <c r="L7" i="38"/>
  <c r="M7" i="38"/>
  <c r="N7" i="38"/>
  <c r="O7" i="38"/>
  <c r="P7" i="38"/>
  <c r="Q7" i="38"/>
  <c r="R7" i="38"/>
  <c r="S7" i="38"/>
  <c r="T7" i="38"/>
  <c r="U7" i="38"/>
  <c r="B8" i="38"/>
  <c r="C8" i="38"/>
  <c r="D8" i="38"/>
  <c r="E8" i="38"/>
  <c r="F8" i="38"/>
  <c r="G8" i="38"/>
  <c r="H8" i="38"/>
  <c r="I8" i="38"/>
  <c r="J8" i="38"/>
  <c r="K8" i="38"/>
  <c r="L8" i="38"/>
  <c r="M8" i="38"/>
  <c r="N8" i="38"/>
  <c r="O8" i="38"/>
  <c r="P8" i="38"/>
  <c r="Q8" i="38"/>
  <c r="R8" i="38"/>
  <c r="S8" i="38"/>
  <c r="T8" i="38"/>
  <c r="U8" i="38"/>
  <c r="B6" i="37"/>
  <c r="C6" i="37"/>
  <c r="D6" i="37"/>
  <c r="E6" i="37"/>
  <c r="F6" i="37"/>
  <c r="G6" i="37"/>
  <c r="H6" i="37"/>
  <c r="I6" i="37"/>
  <c r="J6" i="37"/>
  <c r="K6" i="37"/>
  <c r="L6" i="37"/>
  <c r="M6" i="37"/>
  <c r="B7" i="37"/>
  <c r="C7" i="37"/>
  <c r="D7" i="37"/>
  <c r="E7" i="37"/>
  <c r="F7" i="37"/>
  <c r="G7" i="37"/>
  <c r="H7" i="37"/>
  <c r="I7" i="37"/>
  <c r="J7" i="37"/>
  <c r="K7" i="37"/>
  <c r="L7" i="37"/>
  <c r="M7" i="37"/>
  <c r="B8" i="37"/>
  <c r="C8" i="37"/>
  <c r="D8" i="37"/>
  <c r="E8" i="37"/>
  <c r="F8" i="37"/>
  <c r="G8" i="37"/>
  <c r="H8" i="37"/>
  <c r="I8" i="37"/>
  <c r="J8" i="37"/>
  <c r="K8" i="37"/>
  <c r="L8" i="37"/>
  <c r="M8" i="37"/>
  <c r="B6" i="35"/>
  <c r="C6" i="35"/>
  <c r="D6" i="35"/>
  <c r="E6" i="35"/>
  <c r="F6" i="35"/>
  <c r="G6" i="35"/>
  <c r="H6" i="35"/>
  <c r="I6" i="35"/>
  <c r="J6" i="35"/>
  <c r="K6" i="35"/>
  <c r="L6" i="35"/>
  <c r="M6" i="35"/>
  <c r="N6" i="35"/>
  <c r="O6" i="35"/>
  <c r="P6" i="35"/>
  <c r="Q6" i="35"/>
  <c r="R6" i="35"/>
  <c r="S6" i="35"/>
  <c r="T6" i="35"/>
  <c r="U6" i="35"/>
  <c r="B7" i="35"/>
  <c r="C7" i="35"/>
  <c r="D7" i="35"/>
  <c r="E7" i="35"/>
  <c r="F7" i="35"/>
  <c r="G7" i="35"/>
  <c r="H7" i="35"/>
  <c r="I7" i="35"/>
  <c r="J7" i="35"/>
  <c r="K7" i="35"/>
  <c r="L7" i="35"/>
  <c r="M7" i="35"/>
  <c r="N7" i="35"/>
  <c r="O7" i="35"/>
  <c r="P7" i="35"/>
  <c r="Q7" i="35"/>
  <c r="R7" i="35"/>
  <c r="S7" i="35"/>
  <c r="T7" i="35"/>
  <c r="U7" i="35"/>
  <c r="B8" i="35"/>
  <c r="C8" i="35"/>
  <c r="D8" i="35"/>
  <c r="E8" i="35"/>
  <c r="F8" i="35"/>
  <c r="G8" i="35"/>
  <c r="H8" i="35"/>
  <c r="I8" i="35"/>
  <c r="J8" i="35"/>
  <c r="K8" i="35"/>
  <c r="L8" i="35"/>
  <c r="M8" i="35"/>
  <c r="N8" i="35"/>
  <c r="O8" i="35"/>
  <c r="P8" i="35"/>
  <c r="Q8" i="35"/>
  <c r="R8" i="35"/>
  <c r="S8" i="35"/>
  <c r="T8" i="35"/>
  <c r="U8" i="35"/>
  <c r="B6" i="32"/>
  <c r="C6" i="32"/>
  <c r="D6" i="32"/>
  <c r="E6" i="32"/>
  <c r="F6" i="32"/>
  <c r="G6" i="32"/>
  <c r="H6" i="32"/>
  <c r="I6" i="32"/>
  <c r="J6" i="32"/>
  <c r="K6" i="32"/>
  <c r="L6" i="32"/>
  <c r="M6" i="32"/>
  <c r="N6" i="32"/>
  <c r="O6" i="32"/>
  <c r="B7" i="32"/>
  <c r="C7" i="32"/>
  <c r="D7" i="32"/>
  <c r="E7" i="32"/>
  <c r="F7" i="32"/>
  <c r="G7" i="32"/>
  <c r="H7" i="32"/>
  <c r="I7" i="32"/>
  <c r="J7" i="32"/>
  <c r="K7" i="32"/>
  <c r="L7" i="32"/>
  <c r="M7" i="32"/>
  <c r="N7" i="32"/>
  <c r="O7" i="32"/>
  <c r="B8" i="32"/>
  <c r="C8" i="32"/>
  <c r="D8" i="32"/>
  <c r="E8" i="32"/>
  <c r="F8" i="32"/>
  <c r="G8" i="32"/>
  <c r="H8" i="32"/>
  <c r="I8" i="32"/>
  <c r="J8" i="32"/>
  <c r="K8" i="32"/>
  <c r="L8" i="32"/>
  <c r="M8" i="32"/>
  <c r="N8" i="32"/>
  <c r="O8" i="32"/>
  <c r="B6" i="30"/>
  <c r="C6" i="30"/>
  <c r="D6" i="30"/>
  <c r="E6" i="30"/>
  <c r="F6" i="30"/>
  <c r="G6" i="30"/>
  <c r="H6" i="30"/>
  <c r="I6" i="30"/>
  <c r="J6" i="30"/>
  <c r="K6" i="30"/>
  <c r="L6" i="30"/>
  <c r="M6" i="30"/>
  <c r="N6" i="30"/>
  <c r="O6" i="30"/>
  <c r="P6" i="30"/>
  <c r="Q6" i="30"/>
  <c r="R6" i="30"/>
  <c r="S6" i="30"/>
  <c r="T6" i="30"/>
  <c r="U6" i="30"/>
  <c r="V6" i="30"/>
  <c r="W6" i="30"/>
  <c r="X6" i="30"/>
  <c r="Y6" i="30"/>
  <c r="Z6" i="30"/>
  <c r="B7" i="30"/>
  <c r="C7" i="30"/>
  <c r="D7" i="30"/>
  <c r="E7" i="30"/>
  <c r="F7" i="30"/>
  <c r="G7" i="30"/>
  <c r="H7" i="30"/>
  <c r="I7" i="30"/>
  <c r="J7" i="30"/>
  <c r="K7" i="30"/>
  <c r="L7" i="30"/>
  <c r="M7" i="30"/>
  <c r="N7" i="30"/>
  <c r="O7" i="30"/>
  <c r="P7" i="30"/>
  <c r="Q7" i="30"/>
  <c r="R7" i="30"/>
  <c r="S7" i="30"/>
  <c r="T7" i="30"/>
  <c r="U7" i="30"/>
  <c r="V7" i="30"/>
  <c r="W7" i="30"/>
  <c r="X7" i="30"/>
  <c r="Y7" i="30"/>
  <c r="Z7" i="30"/>
  <c r="B8" i="30"/>
  <c r="C8" i="30"/>
  <c r="D8" i="30"/>
  <c r="E8" i="30"/>
  <c r="F8" i="30"/>
  <c r="G8" i="30"/>
  <c r="H8" i="30"/>
  <c r="I8" i="30"/>
  <c r="J8" i="30"/>
  <c r="K8" i="30"/>
  <c r="L8" i="30"/>
  <c r="M8" i="30"/>
  <c r="N8" i="30"/>
  <c r="O8" i="30"/>
  <c r="P8" i="30"/>
  <c r="Q8" i="30"/>
  <c r="R8" i="30"/>
  <c r="S8" i="30"/>
  <c r="T8" i="30"/>
  <c r="U8" i="30"/>
  <c r="V8" i="30"/>
  <c r="W8" i="30"/>
  <c r="X8" i="30"/>
  <c r="Y8" i="30"/>
  <c r="Z8" i="30"/>
  <c r="B6" i="29"/>
  <c r="B7" i="29"/>
  <c r="B8" i="29"/>
  <c r="B6" i="28"/>
  <c r="E6" i="28"/>
  <c r="F6" i="28"/>
  <c r="G6" i="28"/>
  <c r="H6" i="28"/>
  <c r="I6" i="28"/>
  <c r="D6" i="28"/>
  <c r="J6" i="28"/>
  <c r="L6" i="28"/>
  <c r="N6" i="28"/>
  <c r="K6" i="28"/>
  <c r="M6" i="28"/>
  <c r="O6" i="28"/>
  <c r="B7" i="28"/>
  <c r="E7" i="28"/>
  <c r="F7" i="28"/>
  <c r="G7" i="28"/>
  <c r="H7" i="28"/>
  <c r="I7" i="28"/>
  <c r="D7" i="28"/>
  <c r="J7" i="28"/>
  <c r="L7" i="28"/>
  <c r="N7" i="28"/>
  <c r="K7" i="28"/>
  <c r="M7" i="28"/>
  <c r="O7" i="28"/>
  <c r="B8" i="28"/>
  <c r="E8" i="28"/>
  <c r="F8" i="28"/>
  <c r="G8" i="28"/>
  <c r="H8" i="28"/>
  <c r="I8" i="28"/>
  <c r="D8" i="28"/>
  <c r="J8" i="28"/>
  <c r="L8" i="28"/>
  <c r="N8" i="28"/>
  <c r="K8" i="28"/>
  <c r="M8" i="28"/>
  <c r="O8" i="28"/>
  <c r="E9" i="28"/>
  <c r="F9" i="28"/>
  <c r="G9" i="28"/>
  <c r="H9" i="28"/>
  <c r="I9" i="28"/>
  <c r="J9" i="28"/>
  <c r="L9" i="28"/>
  <c r="N9" i="28"/>
  <c r="B6" i="27"/>
  <c r="B7" i="27"/>
  <c r="B8" i="27"/>
  <c r="B9" i="27"/>
  <c r="B6" i="26"/>
  <c r="B7" i="26"/>
  <c r="B8" i="26"/>
  <c r="B9" i="26"/>
  <c r="B6" i="25"/>
  <c r="D6" i="25"/>
  <c r="E6" i="25"/>
  <c r="F6" i="25"/>
  <c r="G6" i="25"/>
  <c r="H6" i="25"/>
  <c r="I6" i="25"/>
  <c r="C6" i="25"/>
  <c r="J6" i="25"/>
  <c r="K6" i="25"/>
  <c r="L6" i="25"/>
  <c r="M6" i="25"/>
  <c r="B7" i="25"/>
  <c r="D7" i="25"/>
  <c r="E7" i="25"/>
  <c r="F7" i="25"/>
  <c r="G7" i="25"/>
  <c r="H7" i="25"/>
  <c r="I7" i="25"/>
  <c r="C7" i="25"/>
  <c r="J7" i="25"/>
  <c r="K7" i="25"/>
  <c r="L7" i="25"/>
  <c r="M7" i="25"/>
  <c r="B8" i="25"/>
  <c r="D8" i="25"/>
  <c r="E8" i="25"/>
  <c r="F8" i="25"/>
  <c r="G8" i="25"/>
  <c r="H8" i="25"/>
  <c r="I8" i="25"/>
  <c r="C8" i="25"/>
  <c r="J8" i="25"/>
  <c r="K8" i="25"/>
  <c r="L8" i="25"/>
  <c r="M8" i="25"/>
  <c r="D9" i="25"/>
  <c r="E9" i="25"/>
  <c r="F9" i="25"/>
  <c r="G9" i="25"/>
  <c r="H9" i="25"/>
  <c r="I9" i="25"/>
  <c r="C9" i="25"/>
  <c r="J9" i="25"/>
  <c r="K9" i="25"/>
  <c r="L9" i="25"/>
  <c r="M9" i="25"/>
  <c r="B6" i="24"/>
  <c r="C6" i="24"/>
  <c r="D6" i="24"/>
  <c r="E6" i="24"/>
  <c r="F6" i="24"/>
  <c r="G6" i="24"/>
  <c r="H6" i="24"/>
  <c r="I6" i="24"/>
  <c r="J6" i="24"/>
  <c r="K6" i="24"/>
  <c r="L6" i="24"/>
  <c r="M6" i="24"/>
  <c r="B7" i="24"/>
  <c r="C7" i="24"/>
  <c r="D7" i="24"/>
  <c r="E7" i="24"/>
  <c r="F7" i="24"/>
  <c r="G7" i="24"/>
  <c r="H7" i="24"/>
  <c r="I7" i="24"/>
  <c r="J7" i="24"/>
  <c r="K7" i="24"/>
  <c r="L7" i="24"/>
  <c r="M7" i="24"/>
  <c r="B8" i="24"/>
  <c r="C8" i="24"/>
  <c r="D8" i="24"/>
  <c r="E8" i="24"/>
  <c r="F8" i="24"/>
  <c r="G8" i="24"/>
  <c r="H8" i="24"/>
  <c r="I8" i="24"/>
  <c r="J8" i="24"/>
  <c r="K8" i="24"/>
  <c r="L8" i="24"/>
  <c r="M8" i="24"/>
  <c r="C9" i="24"/>
  <c r="D9" i="24"/>
  <c r="E9" i="24"/>
  <c r="F9" i="24"/>
  <c r="G9" i="24"/>
  <c r="H9" i="24"/>
  <c r="J9" i="24"/>
  <c r="K9" i="24"/>
  <c r="L9" i="24"/>
  <c r="M9" i="24"/>
  <c r="B6" i="23"/>
  <c r="C6" i="23"/>
  <c r="D6" i="23"/>
  <c r="E6" i="23"/>
  <c r="F6" i="23"/>
  <c r="G6" i="23"/>
  <c r="H6" i="23"/>
  <c r="I6" i="23"/>
  <c r="J6" i="23"/>
  <c r="K6" i="23"/>
  <c r="L6" i="23"/>
  <c r="M6" i="23"/>
  <c r="N6" i="23"/>
  <c r="O6" i="23"/>
  <c r="P6" i="23"/>
  <c r="Q6" i="23"/>
  <c r="R6" i="23"/>
  <c r="S6" i="23"/>
  <c r="T6" i="23"/>
  <c r="U6" i="23"/>
  <c r="B7" i="23"/>
  <c r="C7" i="23"/>
  <c r="D7" i="23"/>
  <c r="E7" i="23"/>
  <c r="F7" i="23"/>
  <c r="G7" i="23"/>
  <c r="H7" i="23"/>
  <c r="I7" i="23"/>
  <c r="J7" i="23"/>
  <c r="K7" i="23"/>
  <c r="L7" i="23"/>
  <c r="M7" i="23"/>
  <c r="N7" i="23"/>
  <c r="O7" i="23"/>
  <c r="P7" i="23"/>
  <c r="Q7" i="23"/>
  <c r="R7" i="23"/>
  <c r="S7" i="23"/>
  <c r="T7" i="23"/>
  <c r="U7" i="23"/>
  <c r="B8" i="23"/>
  <c r="C8" i="23"/>
  <c r="D8" i="23"/>
  <c r="E8" i="23"/>
  <c r="F8" i="23"/>
  <c r="G8" i="23"/>
  <c r="H8" i="23"/>
  <c r="I8" i="23"/>
  <c r="J8" i="23"/>
  <c r="K8" i="23"/>
  <c r="L8" i="23"/>
  <c r="M8" i="23"/>
  <c r="N8" i="23"/>
  <c r="O8" i="23"/>
  <c r="P8" i="23"/>
  <c r="Q8" i="23"/>
  <c r="R8" i="23"/>
  <c r="S8" i="23"/>
  <c r="T8" i="23"/>
  <c r="U8" i="23"/>
  <c r="B6" i="21"/>
  <c r="C6" i="21"/>
  <c r="D6" i="21"/>
  <c r="E6" i="21"/>
  <c r="F6" i="21"/>
  <c r="G6" i="21"/>
  <c r="H6" i="21"/>
  <c r="I6" i="21"/>
  <c r="J6" i="21"/>
  <c r="K6" i="21"/>
  <c r="L6" i="21"/>
  <c r="M6" i="21"/>
  <c r="B7" i="21"/>
  <c r="C7" i="21"/>
  <c r="D7" i="21"/>
  <c r="E7" i="21"/>
  <c r="F7" i="21"/>
  <c r="G7" i="21"/>
  <c r="H7" i="21"/>
  <c r="I7" i="21"/>
  <c r="J7" i="21"/>
  <c r="K7" i="21"/>
  <c r="L7" i="21"/>
  <c r="M7" i="21"/>
  <c r="B8" i="21"/>
  <c r="C8" i="21"/>
  <c r="D8" i="21"/>
  <c r="E8" i="21"/>
  <c r="F8" i="21"/>
  <c r="G8" i="21"/>
  <c r="H8" i="21"/>
  <c r="I8" i="21"/>
  <c r="J8" i="21"/>
  <c r="K8" i="21"/>
  <c r="L8" i="21"/>
  <c r="M8" i="21"/>
  <c r="B6" i="20"/>
  <c r="C6" i="20"/>
  <c r="D6" i="20"/>
  <c r="E6" i="20"/>
  <c r="F6" i="20"/>
  <c r="G6" i="20"/>
  <c r="H6" i="20"/>
  <c r="I6" i="20"/>
  <c r="J6" i="20"/>
  <c r="K6" i="20"/>
  <c r="L6" i="20"/>
  <c r="M6" i="20"/>
  <c r="N6" i="20"/>
  <c r="O6" i="20"/>
  <c r="P6" i="20"/>
  <c r="Q6" i="20"/>
  <c r="R6" i="20"/>
  <c r="S6" i="20"/>
  <c r="T6" i="20"/>
  <c r="U6" i="20"/>
  <c r="B7" i="20"/>
  <c r="C7" i="20"/>
  <c r="D7" i="20"/>
  <c r="E7" i="20"/>
  <c r="F7" i="20"/>
  <c r="G7" i="20"/>
  <c r="H7" i="20"/>
  <c r="I7" i="20"/>
  <c r="J7" i="20"/>
  <c r="K7" i="20"/>
  <c r="L7" i="20"/>
  <c r="M7" i="20"/>
  <c r="N7" i="20"/>
  <c r="O7" i="20"/>
  <c r="P7" i="20"/>
  <c r="Q7" i="20"/>
  <c r="R7" i="20"/>
  <c r="S7" i="20"/>
  <c r="T7" i="20"/>
  <c r="U7" i="20"/>
  <c r="B8" i="20"/>
  <c r="C8" i="20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B6" i="19"/>
  <c r="B7" i="19"/>
  <c r="B8" i="19"/>
  <c r="B6" i="18"/>
  <c r="C6" i="18"/>
  <c r="D6" i="18"/>
  <c r="E6" i="18"/>
  <c r="F6" i="18"/>
  <c r="G6" i="18"/>
  <c r="H6" i="18"/>
  <c r="I6" i="18"/>
  <c r="J6" i="18"/>
  <c r="K6" i="18"/>
  <c r="L6" i="18"/>
  <c r="M6" i="18"/>
  <c r="N6" i="18"/>
  <c r="O6" i="18"/>
  <c r="P6" i="18"/>
  <c r="Q6" i="18"/>
  <c r="R6" i="18"/>
  <c r="S6" i="18"/>
  <c r="T6" i="18"/>
  <c r="U6" i="18"/>
  <c r="V6" i="18"/>
  <c r="W6" i="18"/>
  <c r="X6" i="18"/>
  <c r="Y6" i="18"/>
  <c r="Z6" i="18"/>
  <c r="B7" i="18"/>
  <c r="C7" i="18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B8" i="18"/>
  <c r="C8" i="18"/>
  <c r="D8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B6" i="16"/>
  <c r="C6" i="16"/>
  <c r="D6" i="16"/>
  <c r="E6" i="16"/>
  <c r="F6" i="16"/>
  <c r="G6" i="16"/>
  <c r="H6" i="16"/>
  <c r="I6" i="16"/>
  <c r="J6" i="16"/>
  <c r="K6" i="16"/>
  <c r="L6" i="16"/>
  <c r="M6" i="16"/>
  <c r="N6" i="16"/>
  <c r="B7" i="16"/>
  <c r="C7" i="16"/>
  <c r="D7" i="16"/>
  <c r="E7" i="16"/>
  <c r="F7" i="16"/>
  <c r="G7" i="16"/>
  <c r="H7" i="16"/>
  <c r="I7" i="16"/>
  <c r="J7" i="16"/>
  <c r="K7" i="16"/>
  <c r="L7" i="16"/>
  <c r="M7" i="16"/>
  <c r="N7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C6" i="15"/>
  <c r="B6" i="15"/>
  <c r="D6" i="15"/>
  <c r="C7" i="15"/>
  <c r="B7" i="15"/>
  <c r="D7" i="15"/>
  <c r="C8" i="15"/>
  <c r="B8" i="15"/>
  <c r="D8" i="15"/>
  <c r="C9" i="15"/>
  <c r="B6" i="14"/>
  <c r="C6" i="14"/>
  <c r="D6" i="14"/>
  <c r="E6" i="14"/>
  <c r="F6" i="14"/>
  <c r="G6" i="14"/>
  <c r="H6" i="14"/>
  <c r="I6" i="14"/>
  <c r="J6" i="14"/>
  <c r="K6" i="14"/>
  <c r="L6" i="14"/>
  <c r="M6" i="14"/>
  <c r="N6" i="14"/>
  <c r="O6" i="14"/>
  <c r="P6" i="14"/>
  <c r="Q6" i="14"/>
  <c r="R6" i="14"/>
  <c r="S6" i="14"/>
  <c r="T6" i="14"/>
  <c r="U6" i="14"/>
  <c r="V6" i="14"/>
  <c r="W6" i="14"/>
  <c r="X6" i="14"/>
  <c r="Y6" i="14"/>
  <c r="Z6" i="14"/>
  <c r="AA6" i="14"/>
  <c r="B7" i="14"/>
  <c r="C7" i="14"/>
  <c r="D7" i="14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T7" i="14"/>
  <c r="U7" i="14"/>
  <c r="V7" i="14"/>
  <c r="W7" i="14"/>
  <c r="X7" i="14"/>
  <c r="Y7" i="14"/>
  <c r="Z7" i="14"/>
  <c r="AA7" i="14"/>
  <c r="B8" i="14"/>
  <c r="C8" i="14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T8" i="14"/>
  <c r="U8" i="14"/>
  <c r="V8" i="14"/>
  <c r="W8" i="14"/>
  <c r="X8" i="14"/>
  <c r="Y8" i="14"/>
  <c r="Z8" i="14"/>
  <c r="AA8" i="14"/>
  <c r="B6" i="13"/>
  <c r="E6" i="13"/>
  <c r="F6" i="13"/>
  <c r="D6" i="13"/>
  <c r="H6" i="13"/>
  <c r="J6" i="13"/>
  <c r="L6" i="13"/>
  <c r="I6" i="13"/>
  <c r="K6" i="13"/>
  <c r="C6" i="13"/>
  <c r="M6" i="13"/>
  <c r="G6" i="13"/>
  <c r="B7" i="13"/>
  <c r="E7" i="13"/>
  <c r="F7" i="13"/>
  <c r="D7" i="13"/>
  <c r="H7" i="13"/>
  <c r="J7" i="13"/>
  <c r="L7" i="13"/>
  <c r="I7" i="13"/>
  <c r="K7" i="13"/>
  <c r="C7" i="13"/>
  <c r="M7" i="13"/>
  <c r="G7" i="13"/>
  <c r="B8" i="13"/>
  <c r="E8" i="13"/>
  <c r="F8" i="13"/>
  <c r="D8" i="13"/>
  <c r="H8" i="13"/>
  <c r="J8" i="13"/>
  <c r="L8" i="13"/>
  <c r="I8" i="13"/>
  <c r="K8" i="13"/>
  <c r="C8" i="13"/>
  <c r="M8" i="13"/>
  <c r="G8" i="13"/>
  <c r="E9" i="13"/>
  <c r="F9" i="13"/>
  <c r="H9" i="13"/>
  <c r="J9" i="13"/>
  <c r="L9" i="13"/>
  <c r="C9" i="13"/>
  <c r="G9" i="13"/>
  <c r="M8" i="11" l="1"/>
  <c r="M7" i="11"/>
  <c r="M6" i="11"/>
  <c r="L8" i="11"/>
  <c r="L7" i="11"/>
  <c r="L6" i="11"/>
  <c r="K8" i="11"/>
  <c r="K7" i="11"/>
  <c r="K6" i="11"/>
  <c r="J8" i="11"/>
  <c r="J7" i="11"/>
  <c r="J6" i="11"/>
  <c r="I8" i="11"/>
  <c r="I7" i="11"/>
  <c r="I6" i="11"/>
  <c r="H8" i="11"/>
  <c r="H7" i="11"/>
  <c r="H6" i="11"/>
  <c r="G8" i="11"/>
  <c r="G7" i="11"/>
  <c r="G6" i="11"/>
  <c r="F8" i="11"/>
  <c r="F7" i="11"/>
  <c r="F6" i="11"/>
  <c r="E8" i="11"/>
  <c r="E7" i="11"/>
  <c r="E6" i="11"/>
  <c r="D8" i="11"/>
  <c r="D7" i="11"/>
  <c r="D6" i="11"/>
  <c r="C8" i="11"/>
  <c r="C7" i="11"/>
  <c r="C6" i="11"/>
  <c r="B8" i="11"/>
  <c r="B7" i="11"/>
  <c r="B6" i="11"/>
  <c r="U8" i="9"/>
  <c r="U7" i="9"/>
  <c r="U6" i="9"/>
  <c r="T8" i="9"/>
  <c r="T7" i="9"/>
  <c r="T6" i="9"/>
  <c r="S8" i="9"/>
  <c r="S7" i="9"/>
  <c r="S6" i="9"/>
  <c r="R8" i="9"/>
  <c r="R7" i="9"/>
  <c r="R6" i="9"/>
  <c r="Q8" i="9"/>
  <c r="Q7" i="9"/>
  <c r="Q6" i="9"/>
  <c r="P8" i="9"/>
  <c r="P7" i="9"/>
  <c r="P6" i="9"/>
  <c r="O8" i="9"/>
  <c r="O7" i="9"/>
  <c r="O6" i="9"/>
  <c r="N8" i="9"/>
  <c r="N7" i="9"/>
  <c r="N6" i="9"/>
  <c r="M8" i="9"/>
  <c r="M7" i="9"/>
  <c r="M6" i="9"/>
  <c r="L8" i="9"/>
  <c r="L7" i="9"/>
  <c r="L6" i="9"/>
  <c r="K8" i="9"/>
  <c r="K7" i="9"/>
  <c r="K6" i="9"/>
  <c r="J8" i="9"/>
  <c r="J7" i="9"/>
  <c r="J6" i="9"/>
  <c r="I8" i="9"/>
  <c r="I7" i="9"/>
  <c r="I6" i="9"/>
  <c r="H8" i="9"/>
  <c r="H7" i="9"/>
  <c r="H6" i="9"/>
  <c r="G8" i="9"/>
  <c r="G7" i="9"/>
  <c r="G6" i="9"/>
  <c r="F8" i="9"/>
  <c r="F7" i="9"/>
  <c r="F6" i="9"/>
  <c r="E8" i="9"/>
  <c r="E7" i="9"/>
  <c r="E6" i="9"/>
  <c r="D8" i="9"/>
  <c r="D7" i="9"/>
  <c r="D6" i="9"/>
  <c r="C8" i="9"/>
  <c r="C7" i="9"/>
  <c r="C6" i="9"/>
  <c r="B8" i="9"/>
  <c r="B7" i="9"/>
  <c r="B6" i="9"/>
  <c r="AA8" i="4"/>
  <c r="AA7" i="4"/>
  <c r="AA6" i="4"/>
  <c r="Z8" i="4"/>
  <c r="Z7" i="4"/>
  <c r="Z6" i="4"/>
  <c r="Y8" i="4"/>
  <c r="Y7" i="4"/>
  <c r="Y6" i="4"/>
  <c r="X8" i="4"/>
  <c r="X7" i="4"/>
  <c r="X6" i="4"/>
  <c r="W8" i="4"/>
  <c r="W7" i="4"/>
  <c r="W6" i="4"/>
  <c r="V8" i="4"/>
  <c r="V7" i="4"/>
  <c r="V6" i="4"/>
  <c r="U8" i="4"/>
  <c r="U7" i="4"/>
  <c r="U6" i="4"/>
  <c r="T8" i="4"/>
  <c r="T7" i="4"/>
  <c r="T6" i="4"/>
  <c r="S8" i="4"/>
  <c r="S7" i="4"/>
  <c r="S6" i="4"/>
  <c r="R8" i="4"/>
  <c r="R7" i="4"/>
  <c r="R6" i="4"/>
  <c r="Q8" i="4"/>
  <c r="Q7" i="4"/>
  <c r="Q6" i="4"/>
  <c r="P8" i="4"/>
  <c r="P7" i="4"/>
  <c r="P6" i="4"/>
  <c r="O8" i="4"/>
  <c r="O7" i="4"/>
  <c r="O6" i="4"/>
  <c r="N8" i="4"/>
  <c r="N7" i="4"/>
  <c r="N6" i="4"/>
  <c r="M8" i="4"/>
  <c r="M7" i="4"/>
  <c r="M6" i="4"/>
  <c r="L8" i="4"/>
  <c r="L7" i="4"/>
  <c r="L6" i="4"/>
  <c r="K8" i="4"/>
  <c r="K7" i="4"/>
  <c r="K6" i="4"/>
  <c r="J8" i="4"/>
  <c r="J7" i="4"/>
  <c r="J6" i="4"/>
  <c r="I8" i="4"/>
  <c r="I7" i="4"/>
  <c r="I6" i="4"/>
  <c r="H8" i="4"/>
  <c r="H7" i="4"/>
  <c r="H6" i="4"/>
  <c r="G8" i="4"/>
  <c r="G7" i="4"/>
  <c r="G6" i="4"/>
  <c r="F8" i="4"/>
  <c r="F7" i="4"/>
  <c r="F6" i="4"/>
  <c r="E8" i="4"/>
  <c r="E7" i="4"/>
  <c r="E6" i="4"/>
  <c r="D8" i="4"/>
  <c r="D7" i="4"/>
  <c r="D6" i="4"/>
  <c r="C8" i="4"/>
  <c r="C7" i="4"/>
  <c r="C6" i="4"/>
  <c r="B8" i="4"/>
  <c r="B7" i="4"/>
  <c r="B6" i="4"/>
  <c r="C8" i="3"/>
  <c r="C7" i="3"/>
  <c r="C6" i="3"/>
  <c r="B8" i="3"/>
  <c r="B7" i="3"/>
  <c r="B6" i="3"/>
  <c r="O8" i="2"/>
  <c r="O7" i="2"/>
  <c r="O6" i="2"/>
  <c r="M8" i="2"/>
  <c r="M7" i="2"/>
  <c r="M6" i="2"/>
  <c r="K8" i="2"/>
  <c r="K7" i="2"/>
  <c r="K6" i="2"/>
  <c r="N9" i="2"/>
  <c r="N8" i="2"/>
  <c r="N7" i="2"/>
  <c r="N6" i="2"/>
  <c r="L9" i="2"/>
  <c r="L8" i="2"/>
  <c r="L7" i="2"/>
  <c r="L6" i="2"/>
  <c r="J9" i="2"/>
  <c r="J8" i="2"/>
  <c r="J7" i="2"/>
  <c r="J6" i="2"/>
  <c r="D8" i="2"/>
  <c r="D7" i="2"/>
  <c r="D6" i="2"/>
  <c r="I9" i="2"/>
  <c r="I8" i="2"/>
  <c r="I7" i="2"/>
  <c r="I6" i="2"/>
  <c r="H9" i="2"/>
  <c r="H8" i="2"/>
  <c r="H7" i="2"/>
  <c r="H6" i="2"/>
  <c r="G9" i="2"/>
  <c r="G8" i="2"/>
  <c r="G7" i="2"/>
  <c r="G6" i="2"/>
  <c r="F9" i="2"/>
  <c r="F8" i="2"/>
  <c r="F7" i="2"/>
  <c r="F6" i="2"/>
  <c r="E9" i="2"/>
  <c r="E8" i="2"/>
  <c r="E7" i="2"/>
  <c r="E6" i="2"/>
  <c r="B8" i="2"/>
  <c r="B7" i="2"/>
  <c r="B6" i="2"/>
</calcChain>
</file>

<file path=xl/sharedStrings.xml><?xml version="1.0" encoding="utf-8"?>
<sst xmlns="http://schemas.openxmlformats.org/spreadsheetml/2006/main" count="5818" uniqueCount="132">
  <si>
    <t>Outfall - Monitoring Location - Limit Set: 001 - 1 - A</t>
  </si>
  <si>
    <t>Benzene</t>
  </si>
  <si>
    <t>Benzo(a)pyrene</t>
  </si>
  <si>
    <t>Naphthalene</t>
  </si>
  <si>
    <t>pH</t>
  </si>
  <si>
    <t>NODI: C</t>
  </si>
  <si>
    <t>NODI: 5</t>
  </si>
  <si>
    <t>NODI: F</t>
  </si>
  <si>
    <t>&lt; 1.4</t>
  </si>
  <si>
    <t>Outfall - Monitoring Location - Limit Set: 001 - 1 - O</t>
  </si>
  <si>
    <t>Ethanol</t>
  </si>
  <si>
    <t>Methyl tert-butyl ether</t>
  </si>
  <si>
    <t>Outfall - Monitoring Location - Limit Set: 001 - 1 - Q</t>
  </si>
  <si>
    <t>Acenaphthene</t>
  </si>
  <si>
    <t>Acenaphthylene</t>
  </si>
  <si>
    <t>Anthracene</t>
  </si>
  <si>
    <t>Benzo(a)anthracene</t>
  </si>
  <si>
    <t>Benzo(b)fluoranthene</t>
  </si>
  <si>
    <t>Benzo(ghi)perylene</t>
  </si>
  <si>
    <t>Benzo(k)fluoranthene</t>
  </si>
  <si>
    <t>Chrysene</t>
  </si>
  <si>
    <t>Coliform, total general</t>
  </si>
  <si>
    <t>Dibenzo(a,h)anthracene</t>
  </si>
  <si>
    <t>Ethylbenzene</t>
  </si>
  <si>
    <t>Fluoranthene</t>
  </si>
  <si>
    <t>Fluorene</t>
  </si>
  <si>
    <t>Indeno(1,2,3-cd)pyrene</t>
  </si>
  <si>
    <t>Phenanthrene</t>
  </si>
  <si>
    <t>Phenol</t>
  </si>
  <si>
    <t>Pyrene</t>
  </si>
  <si>
    <t>TBA</t>
  </si>
  <si>
    <t>Toluene</t>
  </si>
  <si>
    <t>Xylene</t>
  </si>
  <si>
    <t>&lt; 10</t>
  </si>
  <si>
    <t>Salinity</t>
  </si>
  <si>
    <t>Outfall - Monitoring Location - Limit Set: 001 - 1 - T</t>
  </si>
  <si>
    <t>&lt; 2</t>
  </si>
  <si>
    <t>Flow rate</t>
  </si>
  <si>
    <t>Outfall - Monitoring Location - Limit Set: 001 - RW - Q</t>
  </si>
  <si>
    <t>Outfall - Monitoring Location - Limit Set: 001 - RW - T</t>
  </si>
  <si>
    <t>Outfall - Monitoring Location - Limit Set: 001 - RW - Y</t>
  </si>
  <si>
    <t>Parameter</t>
  </si>
  <si>
    <t>Units</t>
  </si>
  <si>
    <t>Effluent Limit</t>
  </si>
  <si>
    <t>Minimum</t>
  </si>
  <si>
    <t>Maximum</t>
  </si>
  <si>
    <t>Median</t>
  </si>
  <si>
    <t>No. of Violations</t>
  </si>
  <si>
    <t>ug/L</t>
  </si>
  <si>
    <t>Report</t>
  </si>
  <si>
    <t>occur/mo</t>
  </si>
  <si>
    <t>Mgal/mo</t>
  </si>
  <si>
    <t>mg/L</t>
  </si>
  <si>
    <t>SU</t>
  </si>
  <si>
    <t>Total Flow</t>
  </si>
  <si>
    <t>TSS</t>
  </si>
  <si>
    <t>Oil &amp; grease</t>
  </si>
  <si>
    <t>Number of Events</t>
  </si>
  <si>
    <t>Daily Max</t>
  </si>
  <si>
    <t>Monthly Avg</t>
  </si>
  <si>
    <t>N/A</t>
  </si>
  <si>
    <t>CFU/100mL</t>
  </si>
  <si>
    <t>Ammonia</t>
  </si>
  <si>
    <t>Chromium</t>
  </si>
  <si>
    <t>Iron, diss</t>
  </si>
  <si>
    <t>%</t>
  </si>
  <si>
    <t>g/g</t>
  </si>
  <si>
    <t>Total Solids</t>
  </si>
  <si>
    <t>TRC</t>
  </si>
  <si>
    <t>LC50 Acute Menidia</t>
  </si>
  <si>
    <t>LC50 Mysid. Bahia</t>
  </si>
  <si>
    <t>Cadmium</t>
  </si>
  <si>
    <t>Copper</t>
  </si>
  <si>
    <t>Lead</t>
  </si>
  <si>
    <t>Nickel</t>
  </si>
  <si>
    <t>Zinc</t>
  </si>
  <si>
    <t>TOC</t>
  </si>
  <si>
    <t>Monthly Avg Min</t>
  </si>
  <si>
    <t>gal/min</t>
  </si>
  <si>
    <t>Monitoring Period End Date</t>
  </si>
  <si>
    <t>NODI: 7</t>
  </si>
  <si>
    <t>NODI: E</t>
  </si>
  <si>
    <t>NODI: 8</t>
  </si>
  <si>
    <t>MO TOTAL</t>
  </si>
  <si>
    <t>Outfall - Monitoring Location - Limit Set: 001 - 1 - P</t>
  </si>
  <si>
    <t>No Data</t>
  </si>
  <si>
    <t>Outfall - Monitoring Location - Limit Set: 001 - EG - Y</t>
  </si>
  <si>
    <t>&lt; 1.6</t>
  </si>
  <si>
    <t>Hydrocarbons, total petroleum</t>
  </si>
  <si>
    <t>BTEX</t>
  </si>
  <si>
    <t>Outfall - Monitoring Location - Limit Set: 002 - 1 - A</t>
  </si>
  <si>
    <t>&lt; 1.7</t>
  </si>
  <si>
    <t>&lt; 2.5</t>
  </si>
  <si>
    <t>Polynuc aromatic HC per Method 610</t>
  </si>
  <si>
    <t>Outfall - Monitoring Location - Limit Set: 003 - 1 - A</t>
  </si>
  <si>
    <t>Outfall - Monitoring Location - Limit Set: 003 - EG - A</t>
  </si>
  <si>
    <t>Outfall - Monitoring Location - Limit Set: 003 - Y - A</t>
  </si>
  <si>
    <t>NODI: 9</t>
  </si>
  <si>
    <t>Outfall - Monitoring Location - Limit Set: 005 - 1 - A</t>
  </si>
  <si>
    <t>Iron</t>
  </si>
  <si>
    <t>Outfall - Monitoring Location - Limit Set: 005 - 1 - Q</t>
  </si>
  <si>
    <t>Outfall - Monitoring Location - Limit Set: 005 - 1 - T</t>
  </si>
  <si>
    <t>Outfall - Monitoring Location - Limit Set: 005 - GW - M</t>
  </si>
  <si>
    <t>Outfall - Monitoring Location - Limit Set: 005 - R - A</t>
  </si>
  <si>
    <t>Outfall - Monitoring Location - Limit Set: 005 - RW - Q</t>
  </si>
  <si>
    <t>Outfall - Monitoring Location - Limit Set: 005 - RW - T</t>
  </si>
  <si>
    <t>Outfall - Monitoring Location - Limit Set: 005 - RW - Y</t>
  </si>
  <si>
    <t>11/30/2020</t>
  </si>
  <si>
    <t>12/31/2020</t>
  </si>
  <si>
    <t>01/31/2021</t>
  </si>
  <si>
    <t>02/28/2021</t>
  </si>
  <si>
    <t>03/31/2021</t>
  </si>
  <si>
    <t>04/30/2021</t>
  </si>
  <si>
    <t>05/31/2021</t>
  </si>
  <si>
    <t>06/30/2021</t>
  </si>
  <si>
    <t>07/31/2021</t>
  </si>
  <si>
    <t>08/31/2021</t>
  </si>
  <si>
    <t>09/30/2021</t>
  </si>
  <si>
    <t>10/31/2021</t>
  </si>
  <si>
    <t>11/30/2021</t>
  </si>
  <si>
    <t>Outfall - Monitoring Location - Limit Set: 002 - 1 - Q</t>
  </si>
  <si>
    <t>Outfall - Monitoring Location - Limit Set: 002 - 1 - R</t>
  </si>
  <si>
    <t>Outfall - Monitoring Location - Limit Set: 002 - 1 - Y</t>
  </si>
  <si>
    <t>Outfall - Monitoring Location - Limit Set: 002 - RW - P</t>
  </si>
  <si>
    <t>Outfall - Monitoring Location - Limit Set: 002 - RW - R</t>
  </si>
  <si>
    <t>Outfall - Monitoring Location - Limit Set: 004 - 1 - A</t>
  </si>
  <si>
    <t>Outfall - Monitoring Location - Limit Set: 004 - 1 - M</t>
  </si>
  <si>
    <t>Outfall - Monitoring Location - Limit Set: 004 - 1 - Q</t>
  </si>
  <si>
    <t>Outfall - Monitoring Location - Limit Set: 004 - 1 - T</t>
  </si>
  <si>
    <t>Outfall - Monitoring Location - Limit Set: 004 - RW - Q</t>
  </si>
  <si>
    <t>Outfall - Monitoring Location - Limit Set: 004 - RW - Y</t>
  </si>
  <si>
    <t>Outfall - Monitoring Location - Limit Set: 004 - RW -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</si>
</sst>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1"/>
      <color rgb="FF000000"/>
      <name val="Calibri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7CB13-64EB-4B07-A3AF-F85432719020}">
  <dimension ref="A1:O94"/>
  <sheetViews>
    <sheetView tabSelected="1" workbookViewId="0">
      <selection activeCell="T83" sqref="T83"/>
    </sheetView>
  </sheetViews>
  <sheetFormatPr defaultColWidth="8.7109375" defaultRowHeight="15" x14ac:dyDescent="0.25"/>
  <cols>
    <col min="1" max="1" width="15.5703125" style="10" customWidth="1"/>
    <col min="2" max="15" width="10.5703125" style="2" customWidth="1"/>
    <col min="16" max="16384" width="8.7109375" style="2"/>
  </cols>
  <sheetData>
    <row r="1" spans="1:15" x14ac:dyDescent="0.25">
      <c r="A1" s="7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8.5" x14ac:dyDescent="0.25">
      <c r="A2" s="8" t="s">
        <v>41</v>
      </c>
      <c r="B2" s="3" t="s">
        <v>54</v>
      </c>
      <c r="C2" s="3" t="s">
        <v>37</v>
      </c>
      <c r="D2" s="3" t="s">
        <v>57</v>
      </c>
      <c r="E2" s="3" t="s">
        <v>55</v>
      </c>
      <c r="F2" s="3" t="s">
        <v>55</v>
      </c>
      <c r="G2" s="3" t="s">
        <v>4</v>
      </c>
      <c r="H2" s="3" t="s">
        <v>4</v>
      </c>
      <c r="I2" s="3" t="s">
        <v>56</v>
      </c>
      <c r="J2" s="3" t="s">
        <v>1</v>
      </c>
      <c r="K2" s="3" t="s">
        <v>1</v>
      </c>
      <c r="L2" s="3" t="s">
        <v>2</v>
      </c>
      <c r="M2" s="3" t="s">
        <v>2</v>
      </c>
      <c r="N2" s="3" t="s">
        <v>3</v>
      </c>
      <c r="O2" s="3" t="s">
        <v>3</v>
      </c>
    </row>
    <row r="3" spans="1:15" ht="28.5" x14ac:dyDescent="0.25">
      <c r="A3" s="8"/>
      <c r="B3" s="3" t="s">
        <v>58</v>
      </c>
      <c r="C3" s="3" t="s">
        <v>58</v>
      </c>
      <c r="D3" s="3" t="s">
        <v>58</v>
      </c>
      <c r="E3" s="3" t="s">
        <v>59</v>
      </c>
      <c r="F3" s="3" t="s">
        <v>58</v>
      </c>
      <c r="G3" s="3" t="s">
        <v>44</v>
      </c>
      <c r="H3" s="3" t="s">
        <v>45</v>
      </c>
      <c r="I3" s="3" t="s">
        <v>58</v>
      </c>
      <c r="J3" s="3" t="s">
        <v>59</v>
      </c>
      <c r="K3" s="3" t="s">
        <v>58</v>
      </c>
      <c r="L3" s="3" t="s">
        <v>59</v>
      </c>
      <c r="M3" s="3" t="s">
        <v>58</v>
      </c>
      <c r="N3" s="3" t="s">
        <v>59</v>
      </c>
      <c r="O3" s="3" t="s">
        <v>58</v>
      </c>
    </row>
    <row r="4" spans="1:15" x14ac:dyDescent="0.25">
      <c r="A4" s="8" t="s">
        <v>42</v>
      </c>
      <c r="B4" s="4" t="s">
        <v>51</v>
      </c>
      <c r="C4" s="4" t="s">
        <v>78</v>
      </c>
      <c r="D4" s="4" t="s">
        <v>50</v>
      </c>
      <c r="E4" s="4" t="s">
        <v>52</v>
      </c>
      <c r="F4" s="4" t="s">
        <v>52</v>
      </c>
      <c r="G4" s="4" t="s">
        <v>53</v>
      </c>
      <c r="H4" s="4" t="s">
        <v>53</v>
      </c>
      <c r="I4" s="4" t="s">
        <v>52</v>
      </c>
      <c r="J4" s="4" t="s">
        <v>48</v>
      </c>
      <c r="K4" s="4" t="s">
        <v>48</v>
      </c>
      <c r="L4" s="4" t="s">
        <v>48</v>
      </c>
      <c r="M4" s="4" t="s">
        <v>48</v>
      </c>
      <c r="N4" s="4" t="s">
        <v>48</v>
      </c>
      <c r="O4" s="4" t="s">
        <v>48</v>
      </c>
    </row>
    <row r="5" spans="1:15" x14ac:dyDescent="0.25">
      <c r="A5" s="8" t="s">
        <v>43</v>
      </c>
      <c r="B5" s="4" t="s">
        <v>49</v>
      </c>
      <c r="C5" s="4">
        <v>700</v>
      </c>
      <c r="D5" s="4" t="s">
        <v>49</v>
      </c>
      <c r="E5" s="4">
        <v>30</v>
      </c>
      <c r="F5" s="4">
        <v>100</v>
      </c>
      <c r="G5" s="4">
        <v>6.5</v>
      </c>
      <c r="H5" s="4">
        <v>8.5</v>
      </c>
      <c r="I5" s="4">
        <v>15</v>
      </c>
      <c r="J5" s="4">
        <v>51</v>
      </c>
      <c r="K5" s="4" t="s">
        <v>49</v>
      </c>
      <c r="L5" s="4">
        <v>0.1</v>
      </c>
      <c r="M5" s="4" t="s">
        <v>49</v>
      </c>
      <c r="N5" s="4">
        <v>100</v>
      </c>
      <c r="O5" s="4" t="s">
        <v>49</v>
      </c>
    </row>
    <row r="6" spans="1:15" x14ac:dyDescent="0.25">
      <c r="A6" s="8" t="s">
        <v>44</v>
      </c>
      <c r="B6" s="4">
        <f>IF(COUNTIF($B$11:$B$81,"*&lt;*")&lt;&gt;0,0,MIN($B$11:$B$81))</f>
        <v>2.12E-2</v>
      </c>
      <c r="C6" s="4">
        <f>IF(COUNTIF($C$11:$C$81,"*&lt;*")&lt;&gt;0,0,MIN($C$11:$C$81))</f>
        <v>310</v>
      </c>
      <c r="D6" s="4">
        <f>IF(COUNTIF($D$11:$D$81,"*&lt;*")&lt;&gt;0,0,MIN($D$11:$D$81))</f>
        <v>1</v>
      </c>
      <c r="E6" s="4">
        <f>IF(COUNTIF($E$11:$E$81,"*&lt;*")&lt;&gt;0,0,MIN($E$11:$E$81))</f>
        <v>0</v>
      </c>
      <c r="F6" s="4">
        <f>IF(COUNTIF($F$11:$F$81,"*&lt;*")&lt;&gt;0,0,MIN($F$11:$F$81))</f>
        <v>0</v>
      </c>
      <c r="G6" s="4">
        <f>IF(COUNTIF($G$11:$G$81,"*&lt;*")&lt;&gt;0,0,MIN($G$11:$G$81))</f>
        <v>6.5</v>
      </c>
      <c r="H6" s="4">
        <f>IF(COUNTIF($H$11:$H$81,"*&lt;*")&lt;&gt;0,0,MIN($H$11:$H$81))</f>
        <v>6.5</v>
      </c>
      <c r="I6" s="4">
        <f>IF(COUNTIF($I$11:$I$81,"*&lt;*")&lt;&gt;0,0,MIN($I$11:$I$81))</f>
        <v>0</v>
      </c>
      <c r="J6" s="4">
        <f>IF(COUNTIF($J$11:$J$81,"*&lt;*")&lt;&gt;0,0,MIN($J$11:$J$81))</f>
        <v>0</v>
      </c>
      <c r="K6" s="4">
        <f>IF(COUNTIF($K$11:$K$81,"*&lt;*")&lt;&gt;0,0,MIN($K$11:$K$81))</f>
        <v>0</v>
      </c>
      <c r="L6" s="4">
        <f>IF(COUNTIF($L$11:$L$81,"*&lt;*")&lt;&gt;0,0,MIN($L$11:$L$81))</f>
        <v>0</v>
      </c>
      <c r="M6" s="4">
        <f>IF(COUNTIF($M$11:$M$81,"*&lt;*")&lt;&gt;0,0,MIN($M$11:$M$81))</f>
        <v>0</v>
      </c>
      <c r="N6" s="4">
        <f>IF(COUNTIF($N$11:$N$81,"*&lt;*")&lt;&gt;0,0,MIN($N$11:$N$81))</f>
        <v>0</v>
      </c>
      <c r="O6" s="4">
        <f>IF(COUNTIF($O$11:$O$81,"*&lt;*")&lt;&gt;0,0,MIN($O$11:$O$81))</f>
        <v>0</v>
      </c>
    </row>
    <row r="7" spans="1:15" x14ac:dyDescent="0.25">
      <c r="A7" s="8" t="s">
        <v>45</v>
      </c>
      <c r="B7" s="4">
        <f>IF(SUM($B$11:$B$81)=0,0,MAX($B$11:$B$81))</f>
        <v>9.82</v>
      </c>
      <c r="C7" s="4">
        <f>IF(SUM($C$11:$C$81)=0,0,MAX($C$11:$C$81))</f>
        <v>310</v>
      </c>
      <c r="D7" s="4">
        <f>IF(SUM($D$11:$D$81)=0,0,MAX($D$11:$D$81))</f>
        <v>10</v>
      </c>
      <c r="E7" s="4">
        <f>IF(SUM($E$11:$E$81)=0,0,MAX($E$11:$E$81))</f>
        <v>30.5</v>
      </c>
      <c r="F7" s="4">
        <f>IF(SUM($F$11:$F$81)=0,0,MAX($F$11:$F$81))</f>
        <v>48</v>
      </c>
      <c r="G7" s="4">
        <f>IF(SUM($G$11:$G$81)=0,0,MAX($G$11:$G$81))</f>
        <v>8.5</v>
      </c>
      <c r="H7" s="4">
        <f>IF(SUM($H$11:$H$81)=0,0,MAX($H$11:$H$81))</f>
        <v>8.5</v>
      </c>
      <c r="I7" s="4">
        <f>IF(SUM($I$11:$I$81)=0,0,MAX($I$11:$I$81))</f>
        <v>3.63</v>
      </c>
      <c r="J7" s="4">
        <f>IF(SUM($J$11:$J$81)=0,0,MAX($J$11:$J$81))</f>
        <v>3.8</v>
      </c>
      <c r="K7" s="4">
        <f>IF(SUM($K$11:$K$81)=0,0,MAX($K$11:$K$81))</f>
        <v>3.8</v>
      </c>
      <c r="L7" s="4">
        <f>IF(SUM($L$11:$L$81)=0,0,MAX($L$11:$L$81))</f>
        <v>0.11799999999999999</v>
      </c>
      <c r="M7" s="4">
        <f>IF(SUM($M$11:$M$81)=0,0,MAX($M$11:$M$81))</f>
        <v>0.13</v>
      </c>
      <c r="N7" s="4">
        <f>IF(SUM($N$11:$N$81)=0,0,MAX($N$11:$N$81))</f>
        <v>0.8</v>
      </c>
      <c r="O7" s="4">
        <f>IF(SUM($O$11:$O$81)=0,0,MAX($O$11:$O$81))</f>
        <v>0.8</v>
      </c>
    </row>
    <row r="8" spans="1:15" x14ac:dyDescent="0.25">
      <c r="A8" s="8" t="s">
        <v>46</v>
      </c>
      <c r="B8" s="4">
        <f>IFERROR(IF(ISODD(COUNTA($B$11:$B$81)),LARGE($B$11:$B$81,INT(COUNTA($B$11:$B$81)/2)+1),(LARGE($B$11:$B$81,INT(COUNTA($B$11:$B$81)/2)+1)+LARGE($B$11:$B$81,INT(COUNTA($B$11:$B$81)/2)))/2),IF(COUNT($B$11:$B$81)=COUNTA($B$11:$B$81)/2,SMALL($B$11:$B$81,1)/2, "Non-Detect"))</f>
        <v>0.91</v>
      </c>
      <c r="C8" s="4">
        <f>IFERROR(IF(ISODD(COUNTA($C$11:$C$81)),LARGE($C$11:$C$81,INT(COUNTA($C$11:$C$81)/2)+1),(LARGE($C$11:$C$81,INT(COUNTA($C$11:$C$81)/2)+1)+LARGE($C$11:$C$81,INT(COUNTA($C$11:$C$81)/2)))/2),IF(COUNT($C$11:$C$81)=COUNTA($C$11:$C$81)/2,SMALL($C$11:$C$81,1)/2, "Non-Detect"))</f>
        <v>310</v>
      </c>
      <c r="D8" s="4">
        <f>IFERROR(IF(ISODD(COUNTA($D$11:$D$81)),LARGE($D$11:$D$81,INT(COUNTA($D$11:$D$81)/2)+1),(LARGE($D$11:$D$81,INT(COUNTA($D$11:$D$81)/2)+1)+LARGE($D$11:$D$81,INT(COUNTA($D$11:$D$81)/2)))/2),IF(COUNT($D$11:$D$81)=COUNTA($D$11:$D$81)/2,SMALL($D$11:$D$81,1)/2, "Non-Detect"))</f>
        <v>3</v>
      </c>
      <c r="E8" s="4">
        <f>IFERROR(IF(ISODD(COUNTA($E$11:$E$81)),LARGE($E$11:$E$81,INT(COUNTA($E$11:$E$81)/2)+1),(LARGE($E$11:$E$81,INT(COUNTA($E$11:$E$81)/2)+1)+LARGE($E$11:$E$81,INT(COUNTA($E$11:$E$81)/2)))/2),IF(COUNT($E$11:$E$81)=COUNTA($E$11:$E$81)/2,SMALL($E$11:$E$81,1)/2, "Non-Detect"))</f>
        <v>7.45</v>
      </c>
      <c r="F8" s="4">
        <f>IFERROR(IF(ISODD(COUNTA($F$11:$F$81)),LARGE($F$11:$F$81,INT(COUNTA($F$11:$F$81)/2)+1),(LARGE($F$11:$F$81,INT(COUNTA($F$11:$F$81)/2)+1)+LARGE($F$11:$F$81,INT(COUNTA($F$11:$F$81)/2)))/2),IF(COUNT($F$11:$F$81)=COUNTA($F$11:$F$81)/2,SMALL($F$11:$F$81,1)/2, "Non-Detect"))</f>
        <v>10</v>
      </c>
      <c r="G8" s="4">
        <f>IFERROR(IF(ISODD(COUNTA($G$11:$G$81)),LARGE($G$11:$G$81,INT(COUNTA($G$11:$G$81)/2)+1),(LARGE($G$11:$G$81,INT(COUNTA($G$11:$G$81)/2)+1)+LARGE($G$11:$G$81,INT(COUNTA($G$11:$G$81)/2)))/2),IF(COUNT($G$11:$G$81)=COUNTA($G$11:$G$81)/2,SMALL($G$11:$G$81,1)/2, "Non-Detect"))</f>
        <v>7.66</v>
      </c>
      <c r="H8" s="4">
        <f>IFERROR(IF(ISODD(COUNTA($H$11:$H$81)),LARGE($H$11:$H$81,INT(COUNTA($H$11:$H$81)/2)+1),(LARGE($H$11:$H$81,INT(COUNTA($H$11:$H$81)/2)+1)+LARGE($H$11:$H$81,INT(COUNTA($H$11:$H$81)/2)))/2),IF(COUNT($H$11:$H$81)=COUNTA($H$11:$H$81)/2,SMALL($H$11:$H$81,1)/2, "Non-Detect"))</f>
        <v>7.68</v>
      </c>
      <c r="I8" s="4">
        <f>IFERROR(IF(ISODD(COUNTA($I$11:$I$81)),LARGE($I$11:$I$81,INT(COUNTA($I$11:$I$81)/2)+1),(LARGE($I$11:$I$81,INT(COUNTA($I$11:$I$81)/2)+1)+LARGE($I$11:$I$81,INT(COUNTA($I$11:$I$81)/2)))/2),IF(COUNT($I$11:$I$81)=COUNTA($I$11:$I$81)/2,SMALL($I$11:$I$81,1)/2, "Non-Detect"))</f>
        <v>0</v>
      </c>
      <c r="J8" s="4">
        <f>IFERROR(IF(ISODD(COUNTA($J$11:$J$81)),LARGE($J$11:$J$81,INT(COUNTA($J$11:$J$81)/2)+1),(LARGE($J$11:$J$81,INT(COUNTA($J$11:$J$81)/2)+1)+LARGE($J$11:$J$81,INT(COUNTA($J$11:$J$81)/2)))/2),IF(COUNT($J$11:$J$81)=COUNTA($J$11:$J$81)/2,SMALL($J$11:$J$81,1)/2, "Non-Detect"))</f>
        <v>0</v>
      </c>
      <c r="K8" s="4">
        <f>IFERROR(IF(ISODD(COUNTA($K$11:$K$81)),LARGE($K$11:$K$81,INT(COUNTA($K$11:$K$81)/2)+1),(LARGE($K$11:$K$81,INT(COUNTA($K$11:$K$81)/2)+1)+LARGE($K$11:$K$81,INT(COUNTA($K$11:$K$81)/2)))/2),IF(COUNT($K$11:$K$81)=COUNTA($K$11:$K$81)/2,SMALL($K$11:$K$81,1)/2, "Non-Detect"))</f>
        <v>0</v>
      </c>
      <c r="L8" s="4">
        <f>IFERROR(IF(ISODD(COUNTA($L$11:$L$81)),LARGE($L$11:$L$81,INT(COUNTA($L$11:$L$81)/2)+1),(LARGE($L$11:$L$81,INT(COUNTA($L$11:$L$81)/2)+1)+LARGE($L$11:$L$81,INT(COUNTA($L$11:$L$81)/2)))/2),IF(COUNT($L$11:$L$81)=COUNTA($L$11:$L$81)/2,SMALL($L$11:$L$81,1)/2, "Non-Detect"))</f>
        <v>0</v>
      </c>
      <c r="M8" s="4">
        <f>IFERROR(IF(ISODD(COUNTA($M$11:$M$81)),LARGE($M$11:$M$81,INT(COUNTA($M$11:$M$81)/2)+1),(LARGE($M$11:$M$81,INT(COUNTA($M$11:$M$81)/2)+1)+LARGE($M$11:$M$81,INT(COUNTA($M$11:$M$81)/2)))/2),IF(COUNT($M$11:$M$81)=COUNTA($M$11:$M$81)/2,SMALL($M$11:$M$81,1)/2, "Non-Detect"))</f>
        <v>0</v>
      </c>
      <c r="N8" s="4">
        <f>IFERROR(IF(ISODD(COUNTA($N$11:$N$81)),LARGE($N$11:$N$81,INT(COUNTA($N$11:$N$81)/2)+1),(LARGE($N$11:$N$81,INT(COUNTA($N$11:$N$81)/2)+1)+LARGE($N$11:$N$81,INT(COUNTA($N$11:$N$81)/2)))/2),IF(COUNT($N$11:$N$81)=COUNTA($N$11:$N$81)/2,SMALL($N$11:$N$81,1)/2, "Non-Detect"))</f>
        <v>0</v>
      </c>
      <c r="O8" s="4">
        <f>IFERROR(IF(ISODD(COUNTA($O$11:$O$81)),LARGE($O$11:$O$81,INT(COUNTA($O$11:$O$81)/2)+1),(LARGE($O$11:$O$81,INT(COUNTA($O$11:$O$81)/2)+1)+LARGE($O$11:$O$81,INT(COUNTA($O$11:$O$81)/2)))/2),IF(COUNT($O$11:$O$81)=COUNTA($O$11:$O$81)/2,SMALL($O$11:$O$81,1)/2, "Non-Detect"))</f>
        <v>0</v>
      </c>
    </row>
    <row r="9" spans="1:15" x14ac:dyDescent="0.25">
      <c r="A9" s="8" t="s">
        <v>47</v>
      </c>
      <c r="B9" s="4" t="s">
        <v>60</v>
      </c>
      <c r="C9" s="4">
        <f>COUNTIF($C$11:$C$81,"&gt;700")</f>
        <v>0</v>
      </c>
      <c r="D9" s="4" t="s">
        <v>60</v>
      </c>
      <c r="E9" s="4">
        <f>COUNTIF($E$11:$E$81,"&gt;30")</f>
        <v>1</v>
      </c>
      <c r="F9" s="4">
        <f>COUNTIF($F$11:$F$81,"&gt;100")</f>
        <v>0</v>
      </c>
      <c r="G9" s="4">
        <f>COUNTIF($G$11:$G$81,"&lt;6.5")+COUNTIF($G$11:$G$81,"*&lt;*")</f>
        <v>0</v>
      </c>
      <c r="H9" s="4">
        <f>COUNTIF($H$11:$H$81,"&gt;8.5")</f>
        <v>0</v>
      </c>
      <c r="I9" s="4">
        <f>COUNTIF($I$11:$I$81,"&gt;15")</f>
        <v>0</v>
      </c>
      <c r="J9" s="4">
        <f>COUNTIF($J$11:$J$81,"&gt;51")</f>
        <v>0</v>
      </c>
      <c r="K9" s="4" t="s">
        <v>60</v>
      </c>
      <c r="L9" s="4">
        <f>COUNTIF($L$11:$L$81,"&gt;.1")</f>
        <v>1</v>
      </c>
      <c r="M9" s="4" t="s">
        <v>60</v>
      </c>
      <c r="N9" s="4">
        <f>COUNTIF($N$11:$N$81,"&gt;100")</f>
        <v>0</v>
      </c>
      <c r="O9" s="4" t="s">
        <v>60</v>
      </c>
    </row>
    <row r="10" spans="1:15" ht="42.75" x14ac:dyDescent="0.25">
      <c r="A10" s="11" t="s">
        <v>79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9">
        <v>42004</v>
      </c>
      <c r="B11" s="5">
        <v>4.4729999999999999</v>
      </c>
      <c r="C11" s="5">
        <v>310</v>
      </c>
      <c r="D11" s="5"/>
      <c r="E11" s="5">
        <v>8.5</v>
      </c>
      <c r="F11" s="5">
        <v>11</v>
      </c>
      <c r="G11" s="5">
        <v>6.92</v>
      </c>
      <c r="H11" s="5">
        <v>6.92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</row>
    <row r="12" spans="1:15" x14ac:dyDescent="0.25">
      <c r="A12" s="9">
        <v>42035</v>
      </c>
      <c r="B12" s="5" t="s">
        <v>5</v>
      </c>
      <c r="C12" s="5" t="s">
        <v>5</v>
      </c>
      <c r="D12" s="5" t="s">
        <v>5</v>
      </c>
      <c r="E12" s="5" t="s">
        <v>5</v>
      </c>
      <c r="F12" s="5" t="s">
        <v>5</v>
      </c>
      <c r="G12" s="5" t="s">
        <v>5</v>
      </c>
      <c r="H12" s="5" t="s">
        <v>5</v>
      </c>
      <c r="I12" s="5" t="s">
        <v>5</v>
      </c>
      <c r="J12" s="5" t="s">
        <v>5</v>
      </c>
      <c r="K12" s="5" t="s">
        <v>5</v>
      </c>
      <c r="L12" s="5" t="s">
        <v>5</v>
      </c>
      <c r="M12" s="5" t="s">
        <v>5</v>
      </c>
      <c r="N12" s="5" t="s">
        <v>5</v>
      </c>
      <c r="O12" s="5" t="s">
        <v>5</v>
      </c>
    </row>
    <row r="13" spans="1:15" x14ac:dyDescent="0.25">
      <c r="A13" s="9">
        <v>42063</v>
      </c>
      <c r="B13" s="5" t="s">
        <v>6</v>
      </c>
      <c r="C13" s="5" t="s">
        <v>6</v>
      </c>
      <c r="D13" s="5" t="s">
        <v>6</v>
      </c>
      <c r="E13" s="5" t="s">
        <v>6</v>
      </c>
      <c r="F13" s="5" t="s">
        <v>6</v>
      </c>
      <c r="G13" s="5" t="s">
        <v>6</v>
      </c>
      <c r="H13" s="5" t="s">
        <v>6</v>
      </c>
      <c r="I13" s="5" t="s">
        <v>6</v>
      </c>
      <c r="J13" s="5" t="s">
        <v>6</v>
      </c>
      <c r="K13" s="5" t="s">
        <v>6</v>
      </c>
      <c r="L13" s="5" t="s">
        <v>6</v>
      </c>
      <c r="M13" s="5" t="s">
        <v>6</v>
      </c>
      <c r="N13" s="5" t="s">
        <v>6</v>
      </c>
      <c r="O13" s="5" t="s">
        <v>6</v>
      </c>
    </row>
    <row r="14" spans="1:15" x14ac:dyDescent="0.25">
      <c r="A14" s="9">
        <v>42094</v>
      </c>
      <c r="B14" s="5">
        <v>5.8403999999999998</v>
      </c>
      <c r="C14" s="5">
        <v>310</v>
      </c>
      <c r="D14" s="5">
        <v>2</v>
      </c>
      <c r="E14" s="6">
        <v>30.5</v>
      </c>
      <c r="F14" s="5">
        <v>32</v>
      </c>
      <c r="G14" s="5">
        <v>7.62</v>
      </c>
      <c r="H14" s="5">
        <v>7.62</v>
      </c>
      <c r="I14" s="5">
        <v>0</v>
      </c>
      <c r="J14" s="5">
        <v>0</v>
      </c>
      <c r="K14" s="5">
        <v>0</v>
      </c>
      <c r="L14" s="6">
        <v>0.11799999999999999</v>
      </c>
      <c r="M14" s="5">
        <v>0.11799999999999999</v>
      </c>
      <c r="N14" s="5">
        <v>5.7000000000000002E-2</v>
      </c>
      <c r="O14" s="5">
        <v>5.7000000000000002E-2</v>
      </c>
    </row>
    <row r="15" spans="1:15" x14ac:dyDescent="0.25">
      <c r="A15" s="9">
        <v>42124</v>
      </c>
      <c r="B15" s="5">
        <v>7.44</v>
      </c>
      <c r="C15" s="5">
        <v>310</v>
      </c>
      <c r="D15" s="5">
        <v>3</v>
      </c>
      <c r="E15" s="5">
        <v>8</v>
      </c>
      <c r="F15" s="5">
        <v>8</v>
      </c>
      <c r="G15" s="5">
        <v>7.25</v>
      </c>
      <c r="H15" s="5">
        <v>7.35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0.161</v>
      </c>
      <c r="O15" s="5">
        <v>0.161</v>
      </c>
    </row>
    <row r="16" spans="1:15" x14ac:dyDescent="0.25">
      <c r="A16" s="9">
        <v>42155</v>
      </c>
      <c r="B16" s="5">
        <v>6.1007999999999996</v>
      </c>
      <c r="C16" s="5">
        <v>310</v>
      </c>
      <c r="D16" s="5">
        <v>1</v>
      </c>
      <c r="E16" s="5">
        <v>0</v>
      </c>
      <c r="F16" s="5">
        <v>0</v>
      </c>
      <c r="G16" s="5">
        <v>8.4499999999999993</v>
      </c>
      <c r="H16" s="5">
        <v>8.4499999999999993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6.9000000000000006E-2</v>
      </c>
      <c r="O16" s="5">
        <v>6.9000000000000006E-2</v>
      </c>
    </row>
    <row r="17" spans="1:15" x14ac:dyDescent="0.25">
      <c r="A17" s="9">
        <v>42185</v>
      </c>
      <c r="B17" s="5">
        <v>6.0357000000000003</v>
      </c>
      <c r="C17" s="5">
        <v>310</v>
      </c>
      <c r="D17" s="5">
        <v>2</v>
      </c>
      <c r="E17" s="5">
        <v>6.5</v>
      </c>
      <c r="F17" s="5">
        <v>8</v>
      </c>
      <c r="G17" s="5">
        <v>8.19</v>
      </c>
      <c r="H17" s="5">
        <v>8.19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</row>
    <row r="18" spans="1:15" x14ac:dyDescent="0.25">
      <c r="A18" s="9">
        <v>42216</v>
      </c>
      <c r="B18" s="5">
        <v>2.3807999999999998</v>
      </c>
      <c r="C18" s="5">
        <v>310</v>
      </c>
      <c r="D18" s="5">
        <v>1</v>
      </c>
      <c r="E18" s="5">
        <v>8</v>
      </c>
      <c r="F18" s="5">
        <v>8</v>
      </c>
      <c r="G18" s="5">
        <v>7.66</v>
      </c>
      <c r="H18" s="5">
        <v>7.66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</row>
    <row r="19" spans="1:15" x14ac:dyDescent="0.25">
      <c r="A19" s="9">
        <v>42247</v>
      </c>
      <c r="B19" s="5">
        <v>6.5100000000000005E-2</v>
      </c>
      <c r="C19" s="5">
        <v>310</v>
      </c>
      <c r="D19" s="5">
        <v>1</v>
      </c>
      <c r="E19" s="5">
        <v>18</v>
      </c>
      <c r="F19" s="5">
        <v>22</v>
      </c>
      <c r="G19" s="5">
        <v>7.6</v>
      </c>
      <c r="H19" s="5">
        <v>7.85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</row>
    <row r="20" spans="1:15" x14ac:dyDescent="0.25">
      <c r="A20" s="9">
        <v>42277</v>
      </c>
      <c r="B20" s="5">
        <v>0.27900000000000003</v>
      </c>
      <c r="C20" s="5">
        <v>310</v>
      </c>
      <c r="D20" s="5">
        <v>1</v>
      </c>
      <c r="E20" s="5">
        <v>9</v>
      </c>
      <c r="F20" s="5">
        <v>9</v>
      </c>
      <c r="G20" s="5">
        <v>8.4700000000000006</v>
      </c>
      <c r="H20" s="5">
        <v>8.4700000000000006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</row>
    <row r="21" spans="1:15" x14ac:dyDescent="0.25">
      <c r="A21" s="9">
        <v>42308</v>
      </c>
      <c r="B21" s="5">
        <v>0.27900000000000003</v>
      </c>
      <c r="C21" s="5">
        <v>310</v>
      </c>
      <c r="D21" s="5">
        <v>2</v>
      </c>
      <c r="E21" s="5">
        <v>0</v>
      </c>
      <c r="F21" s="5">
        <v>0</v>
      </c>
      <c r="G21" s="5">
        <v>7.58</v>
      </c>
      <c r="H21" s="5">
        <v>7.58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7.3999999999999996E-2</v>
      </c>
      <c r="O21" s="5">
        <v>7.3999999999999996E-2</v>
      </c>
    </row>
    <row r="22" spans="1:15" x14ac:dyDescent="0.25">
      <c r="A22" s="9">
        <v>42338</v>
      </c>
      <c r="B22" s="5">
        <v>2.3435999999999999</v>
      </c>
      <c r="C22" s="5">
        <v>310</v>
      </c>
      <c r="D22" s="5">
        <v>2</v>
      </c>
      <c r="E22" s="5">
        <v>0</v>
      </c>
      <c r="F22" s="5">
        <v>0</v>
      </c>
      <c r="G22" s="5">
        <v>7.52</v>
      </c>
      <c r="H22" s="5">
        <v>7.74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</row>
    <row r="23" spans="1:15" x14ac:dyDescent="0.25">
      <c r="A23" s="9">
        <v>42369</v>
      </c>
      <c r="B23" s="5">
        <v>2.7713999999999999</v>
      </c>
      <c r="C23" s="5">
        <v>310</v>
      </c>
      <c r="D23" s="5">
        <v>3</v>
      </c>
      <c r="E23" s="5">
        <v>5</v>
      </c>
      <c r="F23" s="5">
        <v>10</v>
      </c>
      <c r="G23" s="5">
        <v>7.55</v>
      </c>
      <c r="H23" s="5">
        <v>7.68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</row>
    <row r="24" spans="1:15" x14ac:dyDescent="0.25">
      <c r="A24" s="9">
        <v>42400</v>
      </c>
      <c r="B24" s="5">
        <v>3.069</v>
      </c>
      <c r="C24" s="5">
        <v>310</v>
      </c>
      <c r="D24" s="5">
        <v>1</v>
      </c>
      <c r="E24" s="5">
        <v>13</v>
      </c>
      <c r="F24" s="5">
        <v>13</v>
      </c>
      <c r="G24" s="5">
        <v>7.5</v>
      </c>
      <c r="H24" s="5">
        <v>7.5</v>
      </c>
      <c r="I24" s="5">
        <v>1.9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</row>
    <row r="25" spans="1:15" x14ac:dyDescent="0.25">
      <c r="A25" s="9">
        <v>42429</v>
      </c>
      <c r="B25" s="5">
        <v>2.4180000000000001</v>
      </c>
      <c r="C25" s="5">
        <v>310</v>
      </c>
      <c r="D25" s="5">
        <v>3</v>
      </c>
      <c r="E25" s="5">
        <v>5</v>
      </c>
      <c r="F25" s="5">
        <v>10</v>
      </c>
      <c r="G25" s="5">
        <v>7.2</v>
      </c>
      <c r="H25" s="5">
        <v>7.48</v>
      </c>
      <c r="I25" s="5">
        <v>0</v>
      </c>
      <c r="J25" s="5">
        <v>3.1</v>
      </c>
      <c r="K25" s="5">
        <v>3.1</v>
      </c>
      <c r="L25" s="5">
        <v>0</v>
      </c>
      <c r="M25" s="5">
        <v>0</v>
      </c>
      <c r="N25" s="5">
        <v>0.124</v>
      </c>
      <c r="O25" s="5">
        <v>0.124</v>
      </c>
    </row>
    <row r="26" spans="1:15" x14ac:dyDescent="0.25">
      <c r="A26" s="9">
        <v>42460</v>
      </c>
      <c r="B26" s="5">
        <v>2.4087000000000001</v>
      </c>
      <c r="C26" s="5">
        <v>310</v>
      </c>
      <c r="D26" s="5">
        <v>3</v>
      </c>
      <c r="E26" s="5">
        <v>26.5</v>
      </c>
      <c r="F26" s="5">
        <v>41</v>
      </c>
      <c r="G26" s="5">
        <v>8.15</v>
      </c>
      <c r="H26" s="5">
        <v>8.15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</row>
    <row r="27" spans="1:15" x14ac:dyDescent="0.25">
      <c r="A27" s="9">
        <v>42490</v>
      </c>
      <c r="B27" s="5">
        <v>1.5065999999999999</v>
      </c>
      <c r="C27" s="5">
        <v>310</v>
      </c>
      <c r="D27" s="5">
        <v>2</v>
      </c>
      <c r="E27" s="5">
        <v>16</v>
      </c>
      <c r="F27" s="5">
        <v>25</v>
      </c>
      <c r="G27" s="5">
        <v>8.42</v>
      </c>
      <c r="H27" s="5">
        <v>8.42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</row>
    <row r="28" spans="1:15" x14ac:dyDescent="0.25">
      <c r="A28" s="9">
        <v>42521</v>
      </c>
      <c r="B28" s="5" t="s">
        <v>7</v>
      </c>
      <c r="C28" s="5" t="s">
        <v>7</v>
      </c>
      <c r="D28" s="5" t="s">
        <v>7</v>
      </c>
      <c r="E28" s="5" t="s">
        <v>7</v>
      </c>
      <c r="F28" s="5" t="s">
        <v>7</v>
      </c>
      <c r="G28" s="5" t="s">
        <v>7</v>
      </c>
      <c r="H28" s="5" t="s">
        <v>7</v>
      </c>
      <c r="I28" s="5" t="s">
        <v>7</v>
      </c>
      <c r="J28" s="5" t="s">
        <v>7</v>
      </c>
      <c r="K28" s="5" t="s">
        <v>7</v>
      </c>
      <c r="L28" s="5" t="s">
        <v>7</v>
      </c>
      <c r="M28" s="5" t="s">
        <v>7</v>
      </c>
      <c r="N28" s="5" t="s">
        <v>7</v>
      </c>
      <c r="O28" s="5" t="s">
        <v>7</v>
      </c>
    </row>
    <row r="29" spans="1:15" x14ac:dyDescent="0.25">
      <c r="A29" s="9">
        <v>42551</v>
      </c>
      <c r="B29" s="5">
        <v>0.52080000000000004</v>
      </c>
      <c r="C29" s="5">
        <v>310</v>
      </c>
      <c r="D29" s="5">
        <v>1</v>
      </c>
      <c r="E29" s="5">
        <v>0</v>
      </c>
      <c r="F29" s="5">
        <v>0</v>
      </c>
      <c r="G29" s="5">
        <v>8.1999999999999993</v>
      </c>
      <c r="H29" s="5">
        <v>8.1999999999999993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</row>
    <row r="30" spans="1:15" x14ac:dyDescent="0.25">
      <c r="A30" s="9">
        <v>42582</v>
      </c>
      <c r="B30" s="5" t="s">
        <v>5</v>
      </c>
      <c r="C30" s="5" t="s">
        <v>5</v>
      </c>
      <c r="D30" s="5" t="s">
        <v>5</v>
      </c>
      <c r="E30" s="5" t="s">
        <v>5</v>
      </c>
      <c r="F30" s="5" t="s">
        <v>5</v>
      </c>
      <c r="G30" s="5" t="s">
        <v>5</v>
      </c>
      <c r="H30" s="5" t="s">
        <v>5</v>
      </c>
      <c r="I30" s="5" t="s">
        <v>5</v>
      </c>
      <c r="J30" s="5" t="s">
        <v>5</v>
      </c>
      <c r="K30" s="5" t="s">
        <v>5</v>
      </c>
      <c r="L30" s="5" t="s">
        <v>5</v>
      </c>
      <c r="M30" s="5" t="s">
        <v>5</v>
      </c>
      <c r="N30" s="5" t="s">
        <v>5</v>
      </c>
      <c r="O30" s="5" t="s">
        <v>5</v>
      </c>
    </row>
    <row r="31" spans="1:15" x14ac:dyDescent="0.25">
      <c r="A31" s="9">
        <v>42613</v>
      </c>
      <c r="B31" s="5" t="s">
        <v>5</v>
      </c>
      <c r="C31" s="5" t="s">
        <v>5</v>
      </c>
      <c r="D31" s="5" t="s">
        <v>5</v>
      </c>
      <c r="E31" s="5" t="s">
        <v>5</v>
      </c>
      <c r="F31" s="5" t="s">
        <v>5</v>
      </c>
      <c r="G31" s="5" t="s">
        <v>5</v>
      </c>
      <c r="H31" s="5" t="s">
        <v>5</v>
      </c>
      <c r="I31" s="5" t="s">
        <v>5</v>
      </c>
      <c r="J31" s="5" t="s">
        <v>5</v>
      </c>
      <c r="K31" s="5" t="s">
        <v>5</v>
      </c>
      <c r="L31" s="5" t="s">
        <v>5</v>
      </c>
      <c r="M31" s="5" t="s">
        <v>5</v>
      </c>
      <c r="N31" s="5" t="s">
        <v>5</v>
      </c>
      <c r="O31" s="5" t="s">
        <v>5</v>
      </c>
    </row>
    <row r="32" spans="1:15" x14ac:dyDescent="0.25">
      <c r="A32" s="9">
        <v>42643</v>
      </c>
      <c r="B32" s="5" t="s">
        <v>5</v>
      </c>
      <c r="C32" s="5" t="s">
        <v>5</v>
      </c>
      <c r="D32" s="5" t="s">
        <v>5</v>
      </c>
      <c r="E32" s="5" t="s">
        <v>5</v>
      </c>
      <c r="F32" s="5" t="s">
        <v>5</v>
      </c>
      <c r="G32" s="5" t="s">
        <v>5</v>
      </c>
      <c r="H32" s="5" t="s">
        <v>5</v>
      </c>
      <c r="I32" s="5" t="s">
        <v>5</v>
      </c>
      <c r="J32" s="5" t="s">
        <v>5</v>
      </c>
      <c r="K32" s="5" t="s">
        <v>5</v>
      </c>
      <c r="L32" s="5" t="s">
        <v>5</v>
      </c>
      <c r="M32" s="5" t="s">
        <v>5</v>
      </c>
      <c r="N32" s="5" t="s">
        <v>5</v>
      </c>
      <c r="O32" s="5" t="s">
        <v>5</v>
      </c>
    </row>
    <row r="33" spans="1:15" x14ac:dyDescent="0.25">
      <c r="A33" s="9">
        <v>42674</v>
      </c>
      <c r="B33" s="5">
        <v>3.218</v>
      </c>
      <c r="C33" s="5">
        <v>310</v>
      </c>
      <c r="D33" s="5">
        <v>3</v>
      </c>
      <c r="E33" s="5">
        <v>25.55</v>
      </c>
      <c r="F33" s="5">
        <v>40.200000000000003</v>
      </c>
      <c r="G33" s="5">
        <v>8.36</v>
      </c>
      <c r="H33" s="5">
        <v>8.36</v>
      </c>
      <c r="I33" s="5" t="s">
        <v>8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</row>
    <row r="34" spans="1:15" x14ac:dyDescent="0.25">
      <c r="A34" s="9">
        <v>42704</v>
      </c>
      <c r="B34" s="5">
        <v>2.9020000000000001</v>
      </c>
      <c r="C34" s="5">
        <v>310</v>
      </c>
      <c r="D34" s="5">
        <v>4</v>
      </c>
      <c r="E34" s="5">
        <v>2.4500000000000002</v>
      </c>
      <c r="F34" s="5">
        <v>3.9</v>
      </c>
      <c r="G34" s="5">
        <v>8.35</v>
      </c>
      <c r="H34" s="5">
        <v>8.35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</row>
    <row r="35" spans="1:15" x14ac:dyDescent="0.25">
      <c r="A35" s="9">
        <v>42735</v>
      </c>
      <c r="B35" s="5">
        <v>1.0044</v>
      </c>
      <c r="C35" s="5">
        <v>310</v>
      </c>
      <c r="D35" s="5">
        <v>3</v>
      </c>
      <c r="E35" s="5">
        <v>23</v>
      </c>
      <c r="F35" s="5">
        <v>40.200000000000003</v>
      </c>
      <c r="G35" s="5">
        <v>7.3</v>
      </c>
      <c r="H35" s="5">
        <v>7.3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</row>
    <row r="36" spans="1:15" x14ac:dyDescent="0.25">
      <c r="A36" s="9">
        <v>42766</v>
      </c>
      <c r="B36" s="5">
        <v>5.4311999999999996</v>
      </c>
      <c r="C36" s="5">
        <v>310</v>
      </c>
      <c r="D36" s="5">
        <v>3</v>
      </c>
      <c r="E36" s="5">
        <v>20.45</v>
      </c>
      <c r="F36" s="5">
        <v>35</v>
      </c>
      <c r="G36" s="5">
        <v>7.26</v>
      </c>
      <c r="H36" s="5">
        <v>7.26</v>
      </c>
      <c r="I36" s="5">
        <v>1.7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</row>
    <row r="37" spans="1:15" x14ac:dyDescent="0.25">
      <c r="A37" s="9">
        <v>42794</v>
      </c>
      <c r="B37" s="5">
        <v>5.0999999999999996</v>
      </c>
      <c r="C37" s="5">
        <v>310</v>
      </c>
      <c r="D37" s="5">
        <v>4</v>
      </c>
      <c r="E37" s="5">
        <v>12</v>
      </c>
      <c r="F37" s="5">
        <v>17</v>
      </c>
      <c r="G37" s="5">
        <v>7.8</v>
      </c>
      <c r="H37" s="5">
        <v>7.8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</row>
    <row r="38" spans="1:15" x14ac:dyDescent="0.25">
      <c r="A38" s="9">
        <v>42825</v>
      </c>
      <c r="B38" s="5">
        <v>2.7749999999999999</v>
      </c>
      <c r="C38" s="5">
        <v>310</v>
      </c>
      <c r="D38" s="5">
        <v>3</v>
      </c>
      <c r="E38" s="5">
        <v>1.39</v>
      </c>
      <c r="F38" s="5">
        <v>26.2</v>
      </c>
      <c r="G38" s="5">
        <v>6.8</v>
      </c>
      <c r="H38" s="5">
        <v>7.58</v>
      </c>
      <c r="I38" s="5">
        <v>0</v>
      </c>
      <c r="J38" s="5">
        <v>0.6</v>
      </c>
      <c r="K38" s="5">
        <v>1.2</v>
      </c>
      <c r="L38" s="5">
        <v>0</v>
      </c>
      <c r="M38" s="5">
        <v>0</v>
      </c>
      <c r="N38" s="5">
        <v>0</v>
      </c>
      <c r="O38" s="5">
        <v>0</v>
      </c>
    </row>
    <row r="39" spans="1:15" x14ac:dyDescent="0.25">
      <c r="A39" s="9">
        <v>42855</v>
      </c>
      <c r="B39" s="5">
        <v>4.72</v>
      </c>
      <c r="C39" s="5">
        <v>310</v>
      </c>
      <c r="D39" s="5">
        <v>4</v>
      </c>
      <c r="E39" s="5">
        <v>26.1</v>
      </c>
      <c r="F39" s="5">
        <v>46</v>
      </c>
      <c r="G39" s="5">
        <v>7.68</v>
      </c>
      <c r="H39" s="5">
        <v>7.68</v>
      </c>
      <c r="I39" s="5">
        <v>0</v>
      </c>
      <c r="J39" s="5">
        <v>0</v>
      </c>
      <c r="K39" s="5">
        <v>0</v>
      </c>
      <c r="L39" s="5">
        <v>6.3E-2</v>
      </c>
      <c r="M39" s="5">
        <v>6.3E-2</v>
      </c>
      <c r="N39" s="5">
        <v>0</v>
      </c>
      <c r="O39" s="5">
        <v>0</v>
      </c>
    </row>
    <row r="40" spans="1:15" x14ac:dyDescent="0.25">
      <c r="A40" s="9">
        <v>42886</v>
      </c>
      <c r="B40" s="5">
        <v>3.794</v>
      </c>
      <c r="C40" s="5">
        <v>310</v>
      </c>
      <c r="D40" s="5">
        <v>5</v>
      </c>
      <c r="E40" s="5">
        <v>7.55</v>
      </c>
      <c r="F40" s="5">
        <v>8.1</v>
      </c>
      <c r="G40" s="5">
        <v>8.5</v>
      </c>
      <c r="H40" s="5">
        <v>8.5</v>
      </c>
      <c r="I40" s="5">
        <v>2.02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</row>
    <row r="41" spans="1:15" x14ac:dyDescent="0.25">
      <c r="A41" s="9">
        <v>42916</v>
      </c>
      <c r="B41" s="5">
        <v>4.399</v>
      </c>
      <c r="C41" s="5">
        <v>310</v>
      </c>
      <c r="D41" s="5">
        <v>9</v>
      </c>
      <c r="E41" s="5">
        <v>3.2</v>
      </c>
      <c r="F41" s="5">
        <v>4.5999999999999996</v>
      </c>
      <c r="G41" s="5">
        <v>7.82</v>
      </c>
      <c r="H41" s="5">
        <v>7.82</v>
      </c>
      <c r="I41" s="5">
        <v>0</v>
      </c>
      <c r="J41" s="5">
        <v>0.3</v>
      </c>
      <c r="K41" s="5">
        <v>0.3</v>
      </c>
      <c r="L41" s="5">
        <v>0</v>
      </c>
      <c r="M41" s="5">
        <v>0</v>
      </c>
      <c r="N41" s="5">
        <v>9.2999999999999999E-2</v>
      </c>
      <c r="O41" s="5">
        <v>9.2999999999999999E-2</v>
      </c>
    </row>
    <row r="42" spans="1:15" x14ac:dyDescent="0.25">
      <c r="A42" s="9">
        <v>42947</v>
      </c>
      <c r="B42" s="5">
        <v>5.54</v>
      </c>
      <c r="C42" s="5">
        <v>310</v>
      </c>
      <c r="D42" s="5">
        <v>6</v>
      </c>
      <c r="E42" s="5">
        <v>1.65</v>
      </c>
      <c r="F42" s="5">
        <v>1.9</v>
      </c>
      <c r="G42" s="5">
        <v>7.8</v>
      </c>
      <c r="H42" s="5">
        <v>7.8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</row>
    <row r="43" spans="1:15" x14ac:dyDescent="0.25">
      <c r="A43" s="9">
        <v>42978</v>
      </c>
      <c r="B43" s="5">
        <v>0.69</v>
      </c>
      <c r="C43" s="5">
        <v>310</v>
      </c>
      <c r="D43" s="5">
        <v>3</v>
      </c>
      <c r="E43" s="5">
        <v>5.4</v>
      </c>
      <c r="F43" s="5">
        <v>6.5</v>
      </c>
      <c r="G43" s="5">
        <v>7.9</v>
      </c>
      <c r="H43" s="5">
        <v>7.9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</row>
    <row r="44" spans="1:15" x14ac:dyDescent="0.25">
      <c r="A44" s="9">
        <v>43008</v>
      </c>
      <c r="B44" s="5">
        <v>0.79</v>
      </c>
      <c r="C44" s="5">
        <v>310</v>
      </c>
      <c r="D44" s="5">
        <v>4</v>
      </c>
      <c r="E44" s="5">
        <v>8.35</v>
      </c>
      <c r="F44" s="5">
        <v>13</v>
      </c>
      <c r="G44" s="5">
        <v>7.55</v>
      </c>
      <c r="H44" s="5">
        <v>7.55</v>
      </c>
      <c r="I44" s="5">
        <v>0</v>
      </c>
      <c r="J44" s="5">
        <v>0</v>
      </c>
      <c r="K44" s="5">
        <v>0</v>
      </c>
      <c r="L44" s="5">
        <v>5.1999999999999998E-2</v>
      </c>
      <c r="M44" s="5">
        <v>5.1999999999999998E-2</v>
      </c>
      <c r="N44" s="5">
        <v>0</v>
      </c>
      <c r="O44" s="5">
        <v>0</v>
      </c>
    </row>
    <row r="45" spans="1:15" x14ac:dyDescent="0.25">
      <c r="A45" s="9">
        <v>43039</v>
      </c>
      <c r="B45" s="5">
        <v>0.30399999999999999</v>
      </c>
      <c r="C45" s="5">
        <v>310</v>
      </c>
      <c r="D45" s="5">
        <v>5</v>
      </c>
      <c r="E45" s="5">
        <v>2.65</v>
      </c>
      <c r="F45" s="5">
        <v>2.7</v>
      </c>
      <c r="G45" s="5">
        <v>7.7</v>
      </c>
      <c r="H45" s="5">
        <v>7.7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</row>
    <row r="46" spans="1:15" x14ac:dyDescent="0.25">
      <c r="A46" s="9">
        <v>43069</v>
      </c>
      <c r="B46" s="5">
        <v>2.1999999999999999E-2</v>
      </c>
      <c r="C46" s="5">
        <v>310</v>
      </c>
      <c r="D46" s="5">
        <v>5</v>
      </c>
      <c r="E46" s="5">
        <v>4.9000000000000004</v>
      </c>
      <c r="F46" s="5">
        <v>6.5</v>
      </c>
      <c r="G46" s="5">
        <v>7.2</v>
      </c>
      <c r="H46" s="5">
        <v>7.2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</row>
    <row r="47" spans="1:15" x14ac:dyDescent="0.25">
      <c r="A47" s="9">
        <v>43100</v>
      </c>
      <c r="B47" s="5" t="s">
        <v>5</v>
      </c>
      <c r="C47" s="5" t="s">
        <v>5</v>
      </c>
      <c r="D47" s="5" t="s">
        <v>5</v>
      </c>
      <c r="E47" s="5" t="s">
        <v>5</v>
      </c>
      <c r="F47" s="5" t="s">
        <v>5</v>
      </c>
      <c r="G47" s="5" t="s">
        <v>5</v>
      </c>
      <c r="H47" s="5" t="s">
        <v>5</v>
      </c>
      <c r="I47" s="5" t="s">
        <v>5</v>
      </c>
      <c r="J47" s="5" t="s">
        <v>5</v>
      </c>
      <c r="K47" s="5" t="s">
        <v>5</v>
      </c>
      <c r="L47" s="5" t="s">
        <v>5</v>
      </c>
      <c r="M47" s="5" t="s">
        <v>5</v>
      </c>
      <c r="N47" s="5" t="s">
        <v>5</v>
      </c>
      <c r="O47" s="5" t="s">
        <v>5</v>
      </c>
    </row>
    <row r="48" spans="1:15" x14ac:dyDescent="0.25">
      <c r="A48" s="9">
        <v>43131</v>
      </c>
      <c r="B48" s="5" t="s">
        <v>7</v>
      </c>
      <c r="C48" s="5" t="s">
        <v>7</v>
      </c>
      <c r="D48" s="5" t="s">
        <v>7</v>
      </c>
      <c r="E48" s="5" t="s">
        <v>7</v>
      </c>
      <c r="F48" s="5" t="s">
        <v>7</v>
      </c>
      <c r="G48" s="5" t="s">
        <v>7</v>
      </c>
      <c r="H48" s="5" t="s">
        <v>7</v>
      </c>
      <c r="I48" s="5" t="s">
        <v>7</v>
      </c>
      <c r="J48" s="5" t="s">
        <v>7</v>
      </c>
      <c r="K48" s="5" t="s">
        <v>7</v>
      </c>
      <c r="L48" s="5" t="s">
        <v>7</v>
      </c>
      <c r="M48" s="5" t="s">
        <v>7</v>
      </c>
      <c r="N48" s="5" t="s">
        <v>7</v>
      </c>
      <c r="O48" s="5" t="s">
        <v>7</v>
      </c>
    </row>
    <row r="49" spans="1:15" x14ac:dyDescent="0.25">
      <c r="A49" s="9">
        <v>43159</v>
      </c>
      <c r="B49" s="5">
        <v>3.39</v>
      </c>
      <c r="C49" s="5">
        <v>310</v>
      </c>
      <c r="D49" s="5">
        <v>5</v>
      </c>
      <c r="E49" s="5">
        <v>14.85</v>
      </c>
      <c r="F49" s="5">
        <v>16</v>
      </c>
      <c r="G49" s="5">
        <v>8.1</v>
      </c>
      <c r="H49" s="5">
        <v>8.1</v>
      </c>
      <c r="I49" s="5">
        <v>0</v>
      </c>
      <c r="J49" s="5">
        <v>1.6</v>
      </c>
      <c r="K49" s="5">
        <v>1.6</v>
      </c>
      <c r="L49" s="5">
        <v>0</v>
      </c>
      <c r="M49" s="5">
        <v>0</v>
      </c>
      <c r="N49" s="5">
        <v>0.09</v>
      </c>
      <c r="O49" s="5">
        <v>0.09</v>
      </c>
    </row>
    <row r="50" spans="1:15" x14ac:dyDescent="0.25">
      <c r="A50" s="9">
        <v>43190</v>
      </c>
      <c r="B50" s="5">
        <v>9.82</v>
      </c>
      <c r="C50" s="5">
        <v>310</v>
      </c>
      <c r="D50" s="5">
        <v>2</v>
      </c>
      <c r="E50" s="5">
        <v>9.1</v>
      </c>
      <c r="F50" s="5">
        <v>14</v>
      </c>
      <c r="G50" s="5">
        <v>7.66</v>
      </c>
      <c r="H50" s="5">
        <v>7.66</v>
      </c>
      <c r="I50" s="5">
        <v>0</v>
      </c>
      <c r="J50" s="5">
        <v>1.3</v>
      </c>
      <c r="K50" s="5">
        <v>1.3</v>
      </c>
      <c r="L50" s="5">
        <v>0</v>
      </c>
      <c r="M50" s="5">
        <v>0</v>
      </c>
      <c r="N50" s="5">
        <v>0.67</v>
      </c>
      <c r="O50" s="5">
        <v>0.67</v>
      </c>
    </row>
    <row r="51" spans="1:15" x14ac:dyDescent="0.25">
      <c r="A51" s="9">
        <v>43220</v>
      </c>
      <c r="B51" s="5">
        <v>2.23</v>
      </c>
      <c r="C51" s="5">
        <v>310</v>
      </c>
      <c r="D51" s="5">
        <v>2</v>
      </c>
      <c r="E51" s="5">
        <v>22.35</v>
      </c>
      <c r="F51" s="5">
        <v>38.200000000000003</v>
      </c>
      <c r="G51" s="5">
        <v>7.83</v>
      </c>
      <c r="H51" s="5">
        <v>7.83</v>
      </c>
      <c r="I51" s="5">
        <v>0</v>
      </c>
      <c r="J51" s="5">
        <v>0</v>
      </c>
      <c r="K51" s="5">
        <v>0</v>
      </c>
      <c r="L51" s="5">
        <v>8.4000000000000005E-2</v>
      </c>
      <c r="M51" s="5">
        <v>8.4000000000000005E-2</v>
      </c>
      <c r="N51" s="5">
        <v>0</v>
      </c>
      <c r="O51" s="5">
        <v>0</v>
      </c>
    </row>
    <row r="52" spans="1:15" x14ac:dyDescent="0.25">
      <c r="A52" s="9">
        <v>43251</v>
      </c>
      <c r="B52" s="5">
        <v>0.44600000000000001</v>
      </c>
      <c r="C52" s="5">
        <v>310</v>
      </c>
      <c r="D52" s="5">
        <v>2</v>
      </c>
      <c r="E52" s="5">
        <v>6.9</v>
      </c>
      <c r="F52" s="5">
        <v>11.3</v>
      </c>
      <c r="G52" s="5">
        <v>8.32</v>
      </c>
      <c r="H52" s="5">
        <v>8.32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</row>
    <row r="53" spans="1:15" x14ac:dyDescent="0.25">
      <c r="A53" s="9">
        <v>43281</v>
      </c>
      <c r="B53" s="5">
        <v>0.19800000000000001</v>
      </c>
      <c r="C53" s="5">
        <v>310</v>
      </c>
      <c r="D53" s="5">
        <v>2</v>
      </c>
      <c r="E53" s="5">
        <v>4.95</v>
      </c>
      <c r="F53" s="5">
        <v>5.4</v>
      </c>
      <c r="G53" s="5">
        <v>7.5</v>
      </c>
      <c r="H53" s="5">
        <v>7.5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</row>
    <row r="54" spans="1:15" x14ac:dyDescent="0.25">
      <c r="A54" s="9">
        <v>43312</v>
      </c>
      <c r="B54" s="5">
        <v>2.5000000000000001E-2</v>
      </c>
      <c r="C54" s="5">
        <v>310</v>
      </c>
      <c r="D54" s="5">
        <v>1</v>
      </c>
      <c r="E54" s="5">
        <v>15.5</v>
      </c>
      <c r="F54" s="5">
        <v>15.5</v>
      </c>
      <c r="G54" s="5">
        <v>7.92</v>
      </c>
      <c r="H54" s="5">
        <v>7.92</v>
      </c>
      <c r="I54" s="5">
        <v>1.29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</row>
    <row r="55" spans="1:15" x14ac:dyDescent="0.25">
      <c r="A55" s="9">
        <v>43343</v>
      </c>
      <c r="B55" s="5">
        <v>0.62</v>
      </c>
      <c r="C55" s="5">
        <v>310</v>
      </c>
      <c r="D55" s="5">
        <v>3</v>
      </c>
      <c r="E55" s="5">
        <v>2</v>
      </c>
      <c r="F55" s="5">
        <v>2</v>
      </c>
      <c r="G55" s="5">
        <v>8.44</v>
      </c>
      <c r="H55" s="5">
        <v>8.44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</row>
    <row r="56" spans="1:15" x14ac:dyDescent="0.25">
      <c r="A56" s="9">
        <v>43373</v>
      </c>
      <c r="B56" s="5">
        <v>0.51759999999999995</v>
      </c>
      <c r="C56" s="5">
        <v>310</v>
      </c>
      <c r="D56" s="5">
        <v>4</v>
      </c>
      <c r="E56" s="5">
        <v>6.9</v>
      </c>
      <c r="F56" s="5">
        <v>7</v>
      </c>
      <c r="G56" s="5">
        <v>8.1999999999999993</v>
      </c>
      <c r="H56" s="5">
        <v>8.1999999999999993</v>
      </c>
      <c r="I56" s="5">
        <v>0</v>
      </c>
      <c r="J56" s="5">
        <v>0.5</v>
      </c>
      <c r="K56" s="5">
        <v>0.5</v>
      </c>
      <c r="L56" s="5">
        <v>0</v>
      </c>
      <c r="M56" s="5">
        <v>0</v>
      </c>
      <c r="N56" s="5">
        <v>0</v>
      </c>
      <c r="O56" s="5">
        <v>0</v>
      </c>
    </row>
    <row r="57" spans="1:15" x14ac:dyDescent="0.25">
      <c r="A57" s="9">
        <v>43404</v>
      </c>
      <c r="B57" s="5">
        <v>0.91</v>
      </c>
      <c r="C57" s="5">
        <v>310</v>
      </c>
      <c r="D57" s="5">
        <v>3</v>
      </c>
      <c r="E57" s="5">
        <v>14.8</v>
      </c>
      <c r="F57" s="5">
        <v>27.1</v>
      </c>
      <c r="G57" s="5">
        <v>8.3800000000000008</v>
      </c>
      <c r="H57" s="5">
        <v>8.3800000000000008</v>
      </c>
      <c r="I57" s="5">
        <v>3.63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</row>
    <row r="58" spans="1:15" x14ac:dyDescent="0.25">
      <c r="A58" s="9">
        <v>43434</v>
      </c>
      <c r="B58" s="5">
        <v>3.9670000000000001</v>
      </c>
      <c r="C58" s="5">
        <v>310</v>
      </c>
      <c r="D58" s="5">
        <v>7</v>
      </c>
      <c r="E58" s="5">
        <v>11.45</v>
      </c>
      <c r="F58" s="5">
        <v>14.7</v>
      </c>
      <c r="G58" s="5">
        <v>6.87</v>
      </c>
      <c r="H58" s="5">
        <v>6.87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</row>
    <row r="59" spans="1:15" x14ac:dyDescent="0.25">
      <c r="A59" s="9">
        <v>43465</v>
      </c>
      <c r="B59" s="5">
        <v>0.152</v>
      </c>
      <c r="C59" s="5">
        <v>310</v>
      </c>
      <c r="D59" s="5">
        <v>2</v>
      </c>
      <c r="E59" s="5">
        <v>20.85</v>
      </c>
      <c r="F59" s="5">
        <v>30</v>
      </c>
      <c r="G59" s="5">
        <v>6.5</v>
      </c>
      <c r="H59" s="5">
        <v>6.5</v>
      </c>
      <c r="I59" s="5">
        <v>0</v>
      </c>
      <c r="J59" s="5">
        <v>3.8</v>
      </c>
      <c r="K59" s="5">
        <v>3.8</v>
      </c>
      <c r="L59" s="5">
        <v>0</v>
      </c>
      <c r="M59" s="5">
        <v>0</v>
      </c>
      <c r="N59" s="5">
        <v>0.08</v>
      </c>
      <c r="O59" s="5">
        <v>0.08</v>
      </c>
    </row>
    <row r="60" spans="1:15" x14ac:dyDescent="0.25">
      <c r="A60" s="9">
        <v>43496</v>
      </c>
      <c r="B60" s="5">
        <v>1.86</v>
      </c>
      <c r="C60" s="5">
        <v>310</v>
      </c>
      <c r="D60" s="5">
        <v>2</v>
      </c>
      <c r="E60" s="5">
        <v>15</v>
      </c>
      <c r="F60" s="5">
        <v>22</v>
      </c>
      <c r="G60" s="5">
        <v>6.7</v>
      </c>
      <c r="H60" s="5">
        <v>6.7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</row>
    <row r="61" spans="1:15" x14ac:dyDescent="0.25">
      <c r="A61" s="9">
        <v>43524</v>
      </c>
      <c r="B61" s="5">
        <v>2.0499999999999998</v>
      </c>
      <c r="C61" s="5">
        <v>310</v>
      </c>
      <c r="D61" s="5">
        <v>4</v>
      </c>
      <c r="E61" s="5">
        <v>13.5</v>
      </c>
      <c r="F61" s="5">
        <v>15</v>
      </c>
      <c r="G61" s="5">
        <v>6.88</v>
      </c>
      <c r="H61" s="5">
        <v>6.88</v>
      </c>
      <c r="I61" s="5">
        <v>0</v>
      </c>
      <c r="J61" s="5">
        <v>1.4</v>
      </c>
      <c r="K61" s="5">
        <v>1.4</v>
      </c>
      <c r="L61" s="5">
        <v>0</v>
      </c>
      <c r="M61" s="5">
        <v>0</v>
      </c>
      <c r="N61" s="5">
        <v>0</v>
      </c>
      <c r="O61" s="5">
        <v>0</v>
      </c>
    </row>
    <row r="62" spans="1:15" x14ac:dyDescent="0.25">
      <c r="A62" s="9">
        <v>43555</v>
      </c>
      <c r="B62" s="5">
        <v>1.54</v>
      </c>
      <c r="C62" s="5">
        <v>310</v>
      </c>
      <c r="D62" s="5">
        <v>2</v>
      </c>
      <c r="E62" s="5">
        <v>19.5</v>
      </c>
      <c r="F62" s="5">
        <v>34</v>
      </c>
      <c r="G62" s="5">
        <v>8.3000000000000007</v>
      </c>
      <c r="H62" s="5">
        <v>8.3000000000000007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</row>
    <row r="63" spans="1:15" x14ac:dyDescent="0.25">
      <c r="A63" s="9">
        <v>43585</v>
      </c>
      <c r="B63" s="5">
        <v>2.06</v>
      </c>
      <c r="C63" s="5">
        <v>310</v>
      </c>
      <c r="D63" s="5">
        <v>3</v>
      </c>
      <c r="E63" s="5">
        <v>24</v>
      </c>
      <c r="F63" s="5">
        <v>48</v>
      </c>
      <c r="G63" s="5">
        <v>8.39</v>
      </c>
      <c r="H63" s="5">
        <v>8.39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</row>
    <row r="64" spans="1:15" x14ac:dyDescent="0.25">
      <c r="A64" s="9">
        <v>43616</v>
      </c>
      <c r="B64" s="5">
        <v>1.28</v>
      </c>
      <c r="C64" s="5">
        <v>310</v>
      </c>
      <c r="D64" s="5">
        <v>3</v>
      </c>
      <c r="E64" s="5">
        <v>11</v>
      </c>
      <c r="F64" s="5">
        <v>15</v>
      </c>
      <c r="G64" s="5">
        <v>7.53</v>
      </c>
      <c r="H64" s="5">
        <v>7.53</v>
      </c>
      <c r="I64" s="5">
        <v>0</v>
      </c>
      <c r="J64" s="5">
        <v>3</v>
      </c>
      <c r="K64" s="5">
        <v>3</v>
      </c>
      <c r="L64" s="5">
        <v>0</v>
      </c>
      <c r="M64" s="5">
        <v>0</v>
      </c>
      <c r="N64" s="5">
        <v>0.8</v>
      </c>
      <c r="O64" s="5">
        <v>0.8</v>
      </c>
    </row>
    <row r="65" spans="1:15" x14ac:dyDescent="0.25">
      <c r="A65" s="9">
        <v>43646</v>
      </c>
      <c r="B65" s="5">
        <v>0.27900000000000003</v>
      </c>
      <c r="C65" s="5">
        <v>310</v>
      </c>
      <c r="D65" s="5">
        <v>3</v>
      </c>
      <c r="E65" s="5">
        <v>8.91</v>
      </c>
      <c r="F65" s="5">
        <v>12.3</v>
      </c>
      <c r="G65" s="5">
        <v>7.75</v>
      </c>
      <c r="H65" s="5">
        <v>7.75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</row>
    <row r="66" spans="1:15" x14ac:dyDescent="0.25">
      <c r="A66" s="9">
        <v>43677</v>
      </c>
      <c r="B66" s="5">
        <v>0.7</v>
      </c>
      <c r="C66" s="5">
        <v>310</v>
      </c>
      <c r="D66" s="5">
        <v>4</v>
      </c>
      <c r="E66" s="5">
        <v>5.19</v>
      </c>
      <c r="F66" s="5">
        <v>6.8</v>
      </c>
      <c r="G66" s="5">
        <v>7.51</v>
      </c>
      <c r="H66" s="5">
        <v>7.51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</row>
    <row r="67" spans="1:15" x14ac:dyDescent="0.25">
      <c r="A67" s="9">
        <v>43708</v>
      </c>
      <c r="B67" s="5">
        <v>0.86</v>
      </c>
      <c r="C67" s="5">
        <v>310</v>
      </c>
      <c r="D67" s="5">
        <v>2</v>
      </c>
      <c r="E67" s="5">
        <v>7.39</v>
      </c>
      <c r="F67" s="5">
        <v>8.81</v>
      </c>
      <c r="G67" s="5">
        <v>7.6</v>
      </c>
      <c r="H67" s="5">
        <v>7.6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</row>
    <row r="68" spans="1:15" x14ac:dyDescent="0.25">
      <c r="A68" s="9">
        <v>43738</v>
      </c>
      <c r="B68" s="5">
        <v>0.22</v>
      </c>
      <c r="C68" s="5">
        <v>310</v>
      </c>
      <c r="D68" s="5">
        <v>1</v>
      </c>
      <c r="E68" s="5">
        <v>0</v>
      </c>
      <c r="F68" s="5">
        <v>0</v>
      </c>
      <c r="G68" s="5">
        <v>8.4</v>
      </c>
      <c r="H68" s="5">
        <v>8.4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</row>
    <row r="69" spans="1:15" x14ac:dyDescent="0.25">
      <c r="A69" s="9">
        <v>43769</v>
      </c>
      <c r="B69" s="5">
        <v>8.7999999999999995E-2</v>
      </c>
      <c r="C69" s="5">
        <v>310</v>
      </c>
      <c r="D69" s="5">
        <v>2</v>
      </c>
      <c r="E69" s="5">
        <v>7.45</v>
      </c>
      <c r="F69" s="5">
        <v>11</v>
      </c>
      <c r="G69" s="5">
        <v>8.4600000000000009</v>
      </c>
      <c r="H69" s="5">
        <v>8.4600000000000009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</row>
    <row r="70" spans="1:15" x14ac:dyDescent="0.25">
      <c r="A70" s="9">
        <v>43799</v>
      </c>
      <c r="B70" s="5">
        <v>0.76300000000000001</v>
      </c>
      <c r="C70" s="5">
        <v>310</v>
      </c>
      <c r="D70" s="5">
        <v>2</v>
      </c>
      <c r="E70" s="5">
        <v>10.5</v>
      </c>
      <c r="F70" s="5">
        <v>21</v>
      </c>
      <c r="G70" s="5">
        <v>7.42</v>
      </c>
      <c r="H70" s="5">
        <v>7.42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</row>
    <row r="71" spans="1:15" x14ac:dyDescent="0.25">
      <c r="A71" s="9">
        <v>43830</v>
      </c>
      <c r="B71" s="5">
        <v>1.2270000000000001</v>
      </c>
      <c r="C71" s="5">
        <v>310</v>
      </c>
      <c r="D71" s="5">
        <v>5</v>
      </c>
      <c r="E71" s="5">
        <v>13</v>
      </c>
      <c r="F71" s="5">
        <v>17</v>
      </c>
      <c r="G71" s="5">
        <v>7.94</v>
      </c>
      <c r="H71" s="5">
        <v>7.94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</row>
    <row r="72" spans="1:15" x14ac:dyDescent="0.25">
      <c r="A72" s="9">
        <v>43861</v>
      </c>
      <c r="B72" s="5">
        <v>0.372</v>
      </c>
      <c r="C72" s="5">
        <v>310</v>
      </c>
      <c r="D72" s="5">
        <v>3</v>
      </c>
      <c r="E72" s="5">
        <v>5</v>
      </c>
      <c r="F72" s="5">
        <v>5</v>
      </c>
      <c r="G72" s="5">
        <v>7.73</v>
      </c>
      <c r="H72" s="5">
        <v>7.73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</row>
    <row r="73" spans="1:15" x14ac:dyDescent="0.25">
      <c r="A73" s="9">
        <v>43890</v>
      </c>
      <c r="B73" s="5">
        <v>4.9290000000000003</v>
      </c>
      <c r="C73" s="5">
        <v>310</v>
      </c>
      <c r="D73" s="5">
        <v>5</v>
      </c>
      <c r="E73" s="5">
        <v>9.5</v>
      </c>
      <c r="F73" s="5">
        <v>11</v>
      </c>
      <c r="G73" s="5">
        <v>7.9</v>
      </c>
      <c r="H73" s="5">
        <v>7.9</v>
      </c>
      <c r="I73" s="5">
        <v>0</v>
      </c>
      <c r="J73" s="5">
        <v>3.71</v>
      </c>
      <c r="K73" s="5">
        <v>3.71</v>
      </c>
      <c r="L73" s="5">
        <v>0</v>
      </c>
      <c r="M73" s="5">
        <v>0</v>
      </c>
      <c r="N73" s="5">
        <v>0</v>
      </c>
      <c r="O73" s="5">
        <v>0</v>
      </c>
    </row>
    <row r="74" spans="1:15" x14ac:dyDescent="0.25">
      <c r="A74" s="9">
        <v>43921</v>
      </c>
      <c r="B74" s="5">
        <v>0.53939999999999999</v>
      </c>
      <c r="C74" s="5">
        <v>310</v>
      </c>
      <c r="D74" s="5">
        <v>3</v>
      </c>
      <c r="E74" s="5">
        <v>17.100000000000001</v>
      </c>
      <c r="F74" s="5">
        <v>21.2</v>
      </c>
      <c r="G74" s="5">
        <v>7.77</v>
      </c>
      <c r="H74" s="5">
        <v>7.77</v>
      </c>
      <c r="I74" s="5">
        <v>0</v>
      </c>
      <c r="J74" s="5">
        <v>0</v>
      </c>
      <c r="K74" s="5">
        <v>0</v>
      </c>
      <c r="L74" s="5">
        <v>6.5000000000000002E-2</v>
      </c>
      <c r="M74" s="5">
        <v>0.13</v>
      </c>
      <c r="N74" s="5">
        <v>0</v>
      </c>
      <c r="O74" s="5">
        <v>0</v>
      </c>
    </row>
    <row r="75" spans="1:15" x14ac:dyDescent="0.25">
      <c r="A75" s="9">
        <v>43951</v>
      </c>
      <c r="B75" s="5">
        <v>2.6509999999999998</v>
      </c>
      <c r="C75" s="5">
        <v>310</v>
      </c>
      <c r="D75" s="5">
        <v>10</v>
      </c>
      <c r="E75" s="5">
        <v>3.35</v>
      </c>
      <c r="F75" s="5">
        <v>6.7</v>
      </c>
      <c r="G75" s="5">
        <v>7.63</v>
      </c>
      <c r="H75" s="5">
        <v>7.63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</row>
    <row r="76" spans="1:15" x14ac:dyDescent="0.25">
      <c r="A76" s="9">
        <v>43982</v>
      </c>
      <c r="B76" s="5">
        <v>0.56264999999999998</v>
      </c>
      <c r="C76" s="5">
        <v>310</v>
      </c>
      <c r="D76" s="5">
        <v>5</v>
      </c>
      <c r="E76" s="5">
        <v>6</v>
      </c>
      <c r="F76" s="5">
        <v>6</v>
      </c>
      <c r="G76" s="5">
        <v>8.08</v>
      </c>
      <c r="H76" s="5">
        <v>8.08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</row>
    <row r="77" spans="1:15" x14ac:dyDescent="0.25">
      <c r="A77" s="9">
        <v>44012</v>
      </c>
      <c r="B77" s="5">
        <v>0.81840000000000002</v>
      </c>
      <c r="C77" s="5">
        <v>310</v>
      </c>
      <c r="D77" s="5">
        <v>4</v>
      </c>
      <c r="E77" s="5">
        <v>3.25</v>
      </c>
      <c r="F77" s="5">
        <v>5</v>
      </c>
      <c r="G77" s="5">
        <v>7.35</v>
      </c>
      <c r="H77" s="5">
        <v>7.35</v>
      </c>
      <c r="I77" s="5">
        <v>0</v>
      </c>
      <c r="J77" s="5">
        <v>1.2</v>
      </c>
      <c r="K77" s="5">
        <v>1.2</v>
      </c>
      <c r="L77" s="5">
        <v>0</v>
      </c>
      <c r="M77" s="5">
        <v>0</v>
      </c>
      <c r="N77" s="5">
        <v>0</v>
      </c>
      <c r="O77" s="5">
        <v>0</v>
      </c>
    </row>
    <row r="78" spans="1:15" x14ac:dyDescent="0.25">
      <c r="A78" s="9">
        <v>44043</v>
      </c>
      <c r="B78" s="5">
        <v>0.33800000000000002</v>
      </c>
      <c r="C78" s="5">
        <v>310</v>
      </c>
      <c r="D78" s="5">
        <v>3</v>
      </c>
      <c r="E78" s="5">
        <v>3.7</v>
      </c>
      <c r="F78" s="5">
        <v>4.3</v>
      </c>
      <c r="G78" s="5">
        <v>8.23</v>
      </c>
      <c r="H78" s="5">
        <v>8.23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</row>
    <row r="79" spans="1:15" x14ac:dyDescent="0.25">
      <c r="A79" s="9">
        <v>44074</v>
      </c>
      <c r="B79" s="5">
        <v>2.12E-2</v>
      </c>
      <c r="C79" s="5">
        <v>310</v>
      </c>
      <c r="D79" s="5">
        <v>2</v>
      </c>
      <c r="E79" s="5">
        <v>5.55</v>
      </c>
      <c r="F79" s="5">
        <v>8.5</v>
      </c>
      <c r="G79" s="5">
        <v>6.85</v>
      </c>
      <c r="H79" s="5">
        <v>6.85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</row>
    <row r="80" spans="1:15" x14ac:dyDescent="0.25">
      <c r="A80" s="9">
        <v>44104</v>
      </c>
      <c r="B80" s="5">
        <v>6.93E-2</v>
      </c>
      <c r="C80" s="5">
        <v>310</v>
      </c>
      <c r="D80" s="5">
        <v>4</v>
      </c>
      <c r="E80" s="5">
        <v>15.5</v>
      </c>
      <c r="F80" s="5">
        <v>15.5</v>
      </c>
      <c r="G80" s="5">
        <v>7.63</v>
      </c>
      <c r="H80" s="5">
        <v>7.63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</row>
    <row r="81" spans="1:15" x14ac:dyDescent="0.25">
      <c r="A81" s="9">
        <v>44135</v>
      </c>
      <c r="B81" s="5">
        <v>1.6</v>
      </c>
      <c r="C81" s="5">
        <v>310</v>
      </c>
      <c r="D81" s="5">
        <v>7</v>
      </c>
      <c r="E81" s="5">
        <v>11.75</v>
      </c>
      <c r="F81" s="5">
        <v>20</v>
      </c>
      <c r="G81" s="5">
        <v>8.2899999999999991</v>
      </c>
      <c r="H81" s="5">
        <v>8.2899999999999991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</row>
    <row r="82" spans="1:15" x14ac:dyDescent="0.25">
      <c r="A82" s="9" t="s">
        <v>107</v>
      </c>
      <c r="B82" s="5">
        <v>0.63</v>
      </c>
      <c r="C82" s="5">
        <v>310</v>
      </c>
      <c r="D82" s="5">
        <v>4</v>
      </c>
      <c r="E82" s="5">
        <v>4.0999999999999996</v>
      </c>
      <c r="F82" s="5">
        <v>6.5</v>
      </c>
      <c r="G82" s="5">
        <v>8.14</v>
      </c>
      <c r="H82" s="5">
        <v>8.14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0.05</v>
      </c>
      <c r="O82" s="5">
        <v>0.05</v>
      </c>
    </row>
    <row r="83" spans="1:15" x14ac:dyDescent="0.25">
      <c r="A83" s="9" t="s">
        <v>108</v>
      </c>
      <c r="B83" s="5">
        <v>0.60460000000000003</v>
      </c>
      <c r="C83" s="5">
        <v>310</v>
      </c>
      <c r="D83" s="5">
        <v>3</v>
      </c>
      <c r="E83" s="5">
        <v>5.3</v>
      </c>
      <c r="F83" s="5">
        <v>8.1</v>
      </c>
      <c r="G83" s="5">
        <v>8.0299999999999994</v>
      </c>
      <c r="H83" s="5">
        <v>8.0299999999999994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</row>
    <row r="84" spans="1:15" x14ac:dyDescent="0.25">
      <c r="A84" s="9" t="s">
        <v>109</v>
      </c>
      <c r="B84" s="5">
        <v>0.2697</v>
      </c>
      <c r="C84" s="5">
        <v>310</v>
      </c>
      <c r="D84" s="5">
        <v>1</v>
      </c>
      <c r="E84" s="5">
        <v>1.3</v>
      </c>
      <c r="F84" s="5">
        <v>1.3</v>
      </c>
      <c r="G84" s="5">
        <v>8.48</v>
      </c>
      <c r="H84" s="5">
        <v>8.48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</row>
    <row r="85" spans="1:15" x14ac:dyDescent="0.25">
      <c r="A85" s="9" t="s">
        <v>110</v>
      </c>
      <c r="B85" s="5">
        <v>0.20799999999999999</v>
      </c>
      <c r="C85" s="5">
        <v>310</v>
      </c>
      <c r="D85" s="5">
        <v>4</v>
      </c>
      <c r="E85" s="5">
        <v>5.25</v>
      </c>
      <c r="F85" s="5">
        <v>7</v>
      </c>
      <c r="G85" s="5">
        <v>8.07</v>
      </c>
      <c r="H85" s="5">
        <v>8.07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</row>
    <row r="86" spans="1:15" x14ac:dyDescent="0.25">
      <c r="A86" s="9" t="s">
        <v>111</v>
      </c>
      <c r="B86" s="5">
        <v>0.18</v>
      </c>
      <c r="C86" s="5">
        <v>310</v>
      </c>
      <c r="D86" s="5">
        <v>3</v>
      </c>
      <c r="E86" s="5">
        <v>12.4</v>
      </c>
      <c r="F86" s="5">
        <v>15.8</v>
      </c>
      <c r="G86" s="5">
        <v>7.59</v>
      </c>
      <c r="H86" s="5">
        <v>7.59</v>
      </c>
      <c r="I86" s="5">
        <v>5.79</v>
      </c>
      <c r="J86" s="5">
        <v>4.4000000000000004</v>
      </c>
      <c r="K86" s="5">
        <v>4.4000000000000004</v>
      </c>
      <c r="L86" s="5">
        <v>0</v>
      </c>
      <c r="M86" s="5">
        <v>0</v>
      </c>
      <c r="N86" s="5">
        <v>0.42</v>
      </c>
      <c r="O86" s="5">
        <v>0.42</v>
      </c>
    </row>
    <row r="87" spans="1:15" x14ac:dyDescent="0.25">
      <c r="A87" s="9" t="s">
        <v>112</v>
      </c>
      <c r="B87" s="5">
        <v>0.65</v>
      </c>
      <c r="C87" s="5">
        <v>310</v>
      </c>
      <c r="D87" s="5">
        <v>4</v>
      </c>
      <c r="E87" s="5">
        <v>13.3</v>
      </c>
      <c r="F87" s="5">
        <v>20</v>
      </c>
      <c r="G87" s="5">
        <v>8.06</v>
      </c>
      <c r="H87" s="5">
        <v>8.06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</row>
    <row r="88" spans="1:15" x14ac:dyDescent="0.25">
      <c r="A88" s="9" t="s">
        <v>113</v>
      </c>
      <c r="B88" s="5">
        <v>0.1492</v>
      </c>
      <c r="C88" s="5">
        <v>310</v>
      </c>
      <c r="D88" s="5">
        <v>1</v>
      </c>
      <c r="E88" s="5">
        <v>10</v>
      </c>
      <c r="F88" s="5">
        <v>10</v>
      </c>
      <c r="G88" s="5">
        <v>7.64</v>
      </c>
      <c r="H88" s="5">
        <v>7.64</v>
      </c>
      <c r="I88" s="5">
        <v>0</v>
      </c>
      <c r="J88" s="5">
        <v>2.9</v>
      </c>
      <c r="K88" s="5">
        <v>2.9</v>
      </c>
      <c r="L88" s="5">
        <v>0</v>
      </c>
      <c r="M88" s="5">
        <v>0</v>
      </c>
      <c r="N88" s="5">
        <v>0.32</v>
      </c>
      <c r="O88" s="5">
        <v>0.32</v>
      </c>
    </row>
    <row r="89" spans="1:15" x14ac:dyDescent="0.25">
      <c r="A89" s="9" t="s">
        <v>114</v>
      </c>
      <c r="B89" s="5">
        <v>0.53220000000000001</v>
      </c>
      <c r="C89" s="5">
        <v>310</v>
      </c>
      <c r="D89" s="5">
        <v>3</v>
      </c>
      <c r="E89" s="5">
        <v>7.5</v>
      </c>
      <c r="F89" s="5">
        <v>8</v>
      </c>
      <c r="G89" s="5">
        <v>7.99</v>
      </c>
      <c r="H89" s="5">
        <v>7.99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</row>
    <row r="90" spans="1:15" x14ac:dyDescent="0.25">
      <c r="A90" s="9" t="s">
        <v>115</v>
      </c>
      <c r="B90" s="5">
        <v>1.6464000000000001</v>
      </c>
      <c r="C90" s="5">
        <v>310</v>
      </c>
      <c r="D90" s="5">
        <v>5</v>
      </c>
      <c r="E90" s="5">
        <v>6.5</v>
      </c>
      <c r="F90" s="5">
        <v>7.29</v>
      </c>
      <c r="G90" s="5">
        <v>7.19</v>
      </c>
      <c r="H90" s="5">
        <v>7.19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</row>
    <row r="91" spans="1:15" x14ac:dyDescent="0.25">
      <c r="A91" s="9" t="s">
        <v>116</v>
      </c>
      <c r="B91" s="5">
        <v>0.95299999999999996</v>
      </c>
      <c r="C91" s="5">
        <v>310</v>
      </c>
      <c r="D91" s="5">
        <v>7</v>
      </c>
      <c r="E91" s="5">
        <v>9.5</v>
      </c>
      <c r="F91" s="5">
        <v>11</v>
      </c>
      <c r="G91" s="5">
        <v>7.63</v>
      </c>
      <c r="H91" s="5">
        <v>7.63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</row>
    <row r="92" spans="1:15" x14ac:dyDescent="0.25">
      <c r="A92" s="9" t="s">
        <v>117</v>
      </c>
      <c r="B92" s="5">
        <v>1.03</v>
      </c>
      <c r="C92" s="5">
        <v>310</v>
      </c>
      <c r="D92" s="5">
        <v>5</v>
      </c>
      <c r="E92" s="5">
        <v>13.9</v>
      </c>
      <c r="F92" s="5">
        <v>25.3</v>
      </c>
      <c r="G92" s="5">
        <v>8.32</v>
      </c>
      <c r="H92" s="5">
        <v>8.32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</row>
    <row r="93" spans="1:15" x14ac:dyDescent="0.25">
      <c r="A93" s="9" t="s">
        <v>118</v>
      </c>
      <c r="B93" s="5">
        <v>0.78939999999999999</v>
      </c>
      <c r="C93" s="5">
        <v>310</v>
      </c>
      <c r="D93" s="5">
        <v>4</v>
      </c>
      <c r="E93" s="5">
        <v>3.83</v>
      </c>
      <c r="F93" s="5">
        <v>5</v>
      </c>
      <c r="G93" s="5">
        <v>8.0299999999999994</v>
      </c>
      <c r="H93" s="5">
        <v>8.0299999999999994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</row>
    <row r="94" spans="1:15" x14ac:dyDescent="0.25">
      <c r="A94" s="9" t="s">
        <v>119</v>
      </c>
      <c r="B94" s="5">
        <v>2.529E-3</v>
      </c>
      <c r="C94" s="5">
        <v>310</v>
      </c>
      <c r="D94" s="5">
        <v>2</v>
      </c>
      <c r="E94" s="5">
        <v>3.835</v>
      </c>
      <c r="F94" s="5">
        <v>5.67</v>
      </c>
      <c r="G94" s="5">
        <v>8.5</v>
      </c>
      <c r="H94" s="5">
        <v>8.5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</row>
  </sheetData>
  <sortState xmlns:xlrd2="http://schemas.microsoft.com/office/spreadsheetml/2017/richdata2" columnSort="1" ref="B1:O81">
    <sortCondition ref="B1:O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DC9B6-110A-476C-A7C6-C991E8B84A30}">
  <dimension ref="A1:N18"/>
  <sheetViews>
    <sheetView workbookViewId="0">
      <selection activeCell="F21" sqref="F21"/>
    </sheetView>
  </sheetViews>
  <sheetFormatPr defaultColWidth="8.7109375" defaultRowHeight="15" x14ac:dyDescent="0.25"/>
  <cols>
    <col min="1" max="1" width="15.5703125" style="10" customWidth="1"/>
    <col min="2" max="14" width="10.5703125" style="2" customWidth="1"/>
    <col min="15" max="16384" width="8.7109375" style="2"/>
  </cols>
  <sheetData>
    <row r="1" spans="1:14" x14ac:dyDescent="0.25">
      <c r="A1" s="18" t="s">
        <v>121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42.75" x14ac:dyDescent="0.25">
      <c r="A2" s="15" t="s">
        <v>41</v>
      </c>
      <c r="B2" s="16" t="s">
        <v>67</v>
      </c>
      <c r="C2" s="16" t="s">
        <v>55</v>
      </c>
      <c r="D2" s="16" t="s">
        <v>4</v>
      </c>
      <c r="E2" s="16" t="s">
        <v>68</v>
      </c>
      <c r="F2" s="16" t="s">
        <v>69</v>
      </c>
      <c r="G2" s="16" t="s">
        <v>70</v>
      </c>
      <c r="H2" s="16" t="s">
        <v>62</v>
      </c>
      <c r="I2" s="16" t="s">
        <v>71</v>
      </c>
      <c r="J2" s="16" t="s">
        <v>72</v>
      </c>
      <c r="K2" s="16" t="s">
        <v>73</v>
      </c>
      <c r="L2" s="16" t="s">
        <v>74</v>
      </c>
      <c r="M2" s="16" t="s">
        <v>76</v>
      </c>
      <c r="N2" s="16" t="s">
        <v>34</v>
      </c>
    </row>
    <row r="3" spans="1:14" ht="28.5" x14ac:dyDescent="0.25">
      <c r="A3" s="15"/>
      <c r="B3" s="16" t="s">
        <v>58</v>
      </c>
      <c r="C3" s="16" t="s">
        <v>58</v>
      </c>
      <c r="D3" s="16" t="s">
        <v>58</v>
      </c>
      <c r="E3" s="16" t="s">
        <v>58</v>
      </c>
      <c r="F3" s="16" t="s">
        <v>77</v>
      </c>
      <c r="G3" s="16" t="s">
        <v>77</v>
      </c>
      <c r="H3" s="16" t="s">
        <v>58</v>
      </c>
      <c r="I3" s="16" t="s">
        <v>58</v>
      </c>
      <c r="J3" s="16" t="s">
        <v>58</v>
      </c>
      <c r="K3" s="16" t="s">
        <v>58</v>
      </c>
      <c r="L3" s="16" t="s">
        <v>58</v>
      </c>
      <c r="M3" s="16" t="s">
        <v>58</v>
      </c>
      <c r="N3" s="16" t="s">
        <v>58</v>
      </c>
    </row>
    <row r="4" spans="1:14" x14ac:dyDescent="0.25">
      <c r="A4" s="15" t="s">
        <v>42</v>
      </c>
      <c r="B4" s="14" t="s">
        <v>52</v>
      </c>
      <c r="C4" s="14" t="s">
        <v>52</v>
      </c>
      <c r="D4" s="14" t="s">
        <v>53</v>
      </c>
      <c r="E4" s="14" t="s">
        <v>52</v>
      </c>
      <c r="F4" s="14" t="s">
        <v>65</v>
      </c>
      <c r="G4" s="14" t="s">
        <v>65</v>
      </c>
      <c r="H4" s="14" t="s">
        <v>52</v>
      </c>
      <c r="I4" s="14" t="s">
        <v>48</v>
      </c>
      <c r="J4" s="14" t="s">
        <v>48</v>
      </c>
      <c r="K4" s="14" t="s">
        <v>48</v>
      </c>
      <c r="L4" s="14" t="s">
        <v>48</v>
      </c>
      <c r="M4" s="14" t="s">
        <v>52</v>
      </c>
      <c r="N4" s="14" t="s">
        <v>66</v>
      </c>
    </row>
    <row r="5" spans="1:14" x14ac:dyDescent="0.25">
      <c r="A5" s="15" t="s">
        <v>43</v>
      </c>
      <c r="B5" s="14" t="s">
        <v>49</v>
      </c>
      <c r="C5" s="14" t="s">
        <v>49</v>
      </c>
      <c r="D5" s="14" t="s">
        <v>49</v>
      </c>
      <c r="E5" s="14" t="s">
        <v>49</v>
      </c>
      <c r="F5" s="14" t="s">
        <v>49</v>
      </c>
      <c r="G5" s="14" t="s">
        <v>49</v>
      </c>
      <c r="H5" s="14" t="s">
        <v>49</v>
      </c>
      <c r="I5" s="14" t="s">
        <v>49</v>
      </c>
      <c r="J5" s="14" t="s">
        <v>49</v>
      </c>
      <c r="K5" s="14" t="s">
        <v>49</v>
      </c>
      <c r="L5" s="14" t="s">
        <v>49</v>
      </c>
      <c r="M5" s="14" t="s">
        <v>49</v>
      </c>
      <c r="N5" s="14" t="s">
        <v>49</v>
      </c>
    </row>
    <row r="6" spans="1:14" x14ac:dyDescent="0.25">
      <c r="A6" s="15" t="s">
        <v>44</v>
      </c>
      <c r="B6" s="14">
        <f>IF(COUNTIF($B$11:$B$17,"*&lt;*")&lt;&gt;0,0,MIN($B$11:$B$17))</f>
        <v>355</v>
      </c>
      <c r="C6" s="14">
        <f>IF(COUNTIF($C$11:$C$17,"*&lt;*")&lt;&gt;0,0,MIN($C$11:$C$17))</f>
        <v>3.5</v>
      </c>
      <c r="D6" s="14">
        <f>IF(COUNTIF($D$11:$D$17,"*&lt;*")&lt;&gt;0,0,MIN($D$11:$D$17))</f>
        <v>7.59</v>
      </c>
      <c r="E6" s="14">
        <f>IF(COUNTIF($E$11:$E$17,"*&lt;*")&lt;&gt;0,0,MIN($E$11:$E$17))</f>
        <v>0.21</v>
      </c>
      <c r="F6" s="14">
        <f>IF(COUNTIF($F$11:$F$17,"*&lt;*")&lt;&gt;0,0,MIN($F$11:$F$17))</f>
        <v>100</v>
      </c>
      <c r="G6" s="14">
        <f>IF(COUNTIF($G$11:$G$17,"*&lt;*")&lt;&gt;0,0,MIN($G$11:$G$17))</f>
        <v>100</v>
      </c>
      <c r="H6" s="14">
        <f>IF(COUNTIF($H$11:$H$17,"*&lt;*")&lt;&gt;0,0,MIN($H$11:$H$17))</f>
        <v>0.55000000000000004</v>
      </c>
      <c r="I6" s="14">
        <f>IF(COUNTIF($I$11:$I$17,"*&lt;*")&lt;&gt;0,0,MIN($I$11:$I$17))</f>
        <v>0</v>
      </c>
      <c r="J6" s="14">
        <f>IF(COUNTIF($J$11:$J$17,"*&lt;*")&lt;&gt;0,0,MIN($J$11:$J$17))</f>
        <v>3.5</v>
      </c>
      <c r="K6" s="14">
        <f>IF(COUNTIF($K$11:$K$17,"*&lt;*")&lt;&gt;0,0,MIN($K$11:$K$17))</f>
        <v>0.6</v>
      </c>
      <c r="L6" s="14">
        <f>IF(COUNTIF($L$11:$L$17,"*&lt;*")&lt;&gt;0,0,MIN($L$11:$L$17))</f>
        <v>3.2</v>
      </c>
      <c r="M6" s="14">
        <f>IF(COUNTIF($M$11:$M$17,"*&lt;*")&lt;&gt;0,0,MIN($M$11:$M$17))</f>
        <v>7.3</v>
      </c>
      <c r="N6" s="14">
        <f>IF(COUNTIF($N$11:$N$17,"*&lt;*")&lt;&gt;0,0,MIN($N$11:$N$17))</f>
        <v>0</v>
      </c>
    </row>
    <row r="7" spans="1:14" x14ac:dyDescent="0.25">
      <c r="A7" s="15" t="s">
        <v>45</v>
      </c>
      <c r="B7" s="14">
        <f>IF(SUM($B$11:$B$17)=0,0,MAX($B$11:$B$17))</f>
        <v>355</v>
      </c>
      <c r="C7" s="14">
        <f>IF(SUM($C$11:$C$17)=0,0,MAX($C$11:$C$17))</f>
        <v>3.5</v>
      </c>
      <c r="D7" s="14">
        <f>IF(SUM($D$11:$D$17)=0,0,MAX($D$11:$D$17))</f>
        <v>7.59</v>
      </c>
      <c r="E7" s="14">
        <f>IF(SUM($E$11:$E$17)=0,0,MAX($E$11:$E$17))</f>
        <v>0.21</v>
      </c>
      <c r="F7" s="14">
        <f>IF(SUM($F$11:$F$17)=0,0,MAX($F$11:$F$17))</f>
        <v>100</v>
      </c>
      <c r="G7" s="14">
        <f>IF(SUM($G$11:$G$17)=0,0,MAX($G$11:$G$17))</f>
        <v>100</v>
      </c>
      <c r="H7" s="14">
        <f>IF(SUM($H$11:$H$17)=0,0,MAX($H$11:$H$17))</f>
        <v>0.55000000000000004</v>
      </c>
      <c r="I7" s="14">
        <f>IF(SUM($I$11:$I$17)=0,0,MAX($I$11:$I$17))</f>
        <v>0</v>
      </c>
      <c r="J7" s="14">
        <f>IF(SUM($J$11:$J$17)=0,0,MAX($J$11:$J$17))</f>
        <v>3.5</v>
      </c>
      <c r="K7" s="14">
        <f>IF(SUM($K$11:$K$17)=0,0,MAX($K$11:$K$17))</f>
        <v>0.6</v>
      </c>
      <c r="L7" s="14">
        <f>IF(SUM($L$11:$L$17)=0,0,MAX($L$11:$L$17))</f>
        <v>3.2</v>
      </c>
      <c r="M7" s="14">
        <f>IF(SUM($M$11:$M$17)=0,0,MAX($M$11:$M$17))</f>
        <v>7.3</v>
      </c>
      <c r="N7" s="14">
        <f>IF(SUM($N$11:$N$17)=0,0,MAX($N$11:$N$17))</f>
        <v>0</v>
      </c>
    </row>
    <row r="8" spans="1:14" x14ac:dyDescent="0.25">
      <c r="A8" s="15" t="s">
        <v>46</v>
      </c>
      <c r="B8" s="14" t="str">
        <f>IFERROR(IF(ISODD(COUNTA($B$11:$B$17)),LARGE($B$11:$B$17,INT(COUNTA($B$11:$B$17)/2)+1),(LARGE($B$11:$B$17,INT(COUNTA($B$11:$B$17)/2)+1)+LARGE($B$11:$B$17,INT(COUNTA($B$11:$B$17)/2)))/2),IF(COUNT($B$11:$B$17)=COUNTA($B$11:$B$17)/2,SMALL($B$11:$B$17,1)/2, "Non-Detect"))</f>
        <v>Non-Detect</v>
      </c>
      <c r="C8" s="14" t="str">
        <f>IFERROR(IF(ISODD(COUNTA($C$11:$C$17)),LARGE($C$11:$C$17,INT(COUNTA($C$11:$C$17)/2)+1),(LARGE($C$11:$C$17,INT(COUNTA($C$11:$C$17)/2)+1)+LARGE($C$11:$C$17,INT(COUNTA($C$11:$C$17)/2)))/2),IF(COUNT($C$11:$C$17)=COUNTA($C$11:$C$17)/2,SMALL($C$11:$C$17,1)/2, "Non-Detect"))</f>
        <v>Non-Detect</v>
      </c>
      <c r="D8" s="14" t="str">
        <f>IFERROR(IF(ISODD(COUNTA($D$11:$D$17)),LARGE($D$11:$D$17,INT(COUNTA($D$11:$D$17)/2)+1),(LARGE($D$11:$D$17,INT(COUNTA($D$11:$D$17)/2)+1)+LARGE($D$11:$D$17,INT(COUNTA($D$11:$D$17)/2)))/2),IF(COUNT($D$11:$D$17)=COUNTA($D$11:$D$17)/2,SMALL($D$11:$D$17,1)/2, "Non-Detect"))</f>
        <v>Non-Detect</v>
      </c>
      <c r="E8" s="14" t="str">
        <f>IFERROR(IF(ISODD(COUNTA($E$11:$E$17)),LARGE($E$11:$E$17,INT(COUNTA($E$11:$E$17)/2)+1),(LARGE($E$11:$E$17,INT(COUNTA($E$11:$E$17)/2)+1)+LARGE($E$11:$E$17,INT(COUNTA($E$11:$E$17)/2)))/2),IF(COUNT($E$11:$E$17)=COUNTA($E$11:$E$17)/2,SMALL($E$11:$E$17,1)/2, "Non-Detect"))</f>
        <v>Non-Detect</v>
      </c>
      <c r="F8" s="14" t="str">
        <f>IFERROR(IF(ISODD(COUNTA($F$11:$F$17)),LARGE($F$11:$F$17,INT(COUNTA($F$11:$F$17)/2)+1),(LARGE($F$11:$F$17,INT(COUNTA($F$11:$F$17)/2)+1)+LARGE($F$11:$F$17,INT(COUNTA($F$11:$F$17)/2)))/2),IF(COUNT($F$11:$F$17)=COUNTA($F$11:$F$17)/2,SMALL($F$11:$F$17,1)/2, "Non-Detect"))</f>
        <v>Non-Detect</v>
      </c>
      <c r="G8" s="14" t="str">
        <f>IFERROR(IF(ISODD(COUNTA($G$11:$G$17)),LARGE($G$11:$G$17,INT(COUNTA($G$11:$G$17)/2)+1),(LARGE($G$11:$G$17,INT(COUNTA($G$11:$G$17)/2)+1)+LARGE($G$11:$G$17,INT(COUNTA($G$11:$G$17)/2)))/2),IF(COUNT($G$11:$G$17)=COUNTA($G$11:$G$17)/2,SMALL($G$11:$G$17,1)/2, "Non-Detect"))</f>
        <v>Non-Detect</v>
      </c>
      <c r="H8" s="14" t="str">
        <f>IFERROR(IF(ISODD(COUNTA($H$11:$H$17)),LARGE($H$11:$H$17,INT(COUNTA($H$11:$H$17)/2)+1),(LARGE($H$11:$H$17,INT(COUNTA($H$11:$H$17)/2)+1)+LARGE($H$11:$H$17,INT(COUNTA($H$11:$H$17)/2)))/2),IF(COUNT($H$11:$H$17)=COUNTA($H$11:$H$17)/2,SMALL($H$11:$H$17,1)/2, "Non-Detect"))</f>
        <v>Non-Detect</v>
      </c>
      <c r="I8" s="14" t="str">
        <f>IFERROR(IF(ISODD(COUNTA($I$11:$I$17)),LARGE($I$11:$I$17,INT(COUNTA($I$11:$I$17)/2)+1),(LARGE($I$11:$I$17,INT(COUNTA($I$11:$I$17)/2)+1)+LARGE($I$11:$I$17,INT(COUNTA($I$11:$I$17)/2)))/2),IF(COUNT($I$11:$I$17)=COUNTA($I$11:$I$17)/2,SMALL($I$11:$I$17,1)/2, "Non-Detect"))</f>
        <v>Non-Detect</v>
      </c>
      <c r="J8" s="14" t="str">
        <f>IFERROR(IF(ISODD(COUNTA($J$11:$J$17)),LARGE($J$11:$J$17,INT(COUNTA($J$11:$J$17)/2)+1),(LARGE($J$11:$J$17,INT(COUNTA($J$11:$J$17)/2)+1)+LARGE($J$11:$J$17,INT(COUNTA($J$11:$J$17)/2)))/2),IF(COUNT($J$11:$J$17)=COUNTA($J$11:$J$17)/2,SMALL($J$11:$J$17,1)/2, "Non-Detect"))</f>
        <v>Non-Detect</v>
      </c>
      <c r="K8" s="14" t="str">
        <f>IFERROR(IF(ISODD(COUNTA($K$11:$K$17)),LARGE($K$11:$K$17,INT(COUNTA($K$11:$K$17)/2)+1),(LARGE($K$11:$K$17,INT(COUNTA($K$11:$K$17)/2)+1)+LARGE($K$11:$K$17,INT(COUNTA($K$11:$K$17)/2)))/2),IF(COUNT($K$11:$K$17)=COUNTA($K$11:$K$17)/2,SMALL($K$11:$K$17,1)/2, "Non-Detect"))</f>
        <v>Non-Detect</v>
      </c>
      <c r="L8" s="14" t="str">
        <f>IFERROR(IF(ISODD(COUNTA($L$11:$L$17)),LARGE($L$11:$L$17,INT(COUNTA($L$11:$L$17)/2)+1),(LARGE($L$11:$L$17,INT(COUNTA($L$11:$L$17)/2)+1)+LARGE($L$11:$L$17,INT(COUNTA($L$11:$L$17)/2)))/2),IF(COUNT($L$11:$L$17)=COUNTA($L$11:$L$17)/2,SMALL($L$11:$L$17,1)/2, "Non-Detect"))</f>
        <v>Non-Detect</v>
      </c>
      <c r="M8" s="14" t="str">
        <f>IFERROR(IF(ISODD(COUNTA($M$11:$M$17)),LARGE($M$11:$M$17,INT(COUNTA($M$11:$M$17)/2)+1),(LARGE($M$11:$M$17,INT(COUNTA($M$11:$M$17)/2)+1)+LARGE($M$11:$M$17,INT(COUNTA($M$11:$M$17)/2)))/2),IF(COUNT($M$11:$M$17)=COUNTA($M$11:$M$17)/2,SMALL($M$11:$M$17,1)/2, "Non-Detect"))</f>
        <v>Non-Detect</v>
      </c>
      <c r="N8" s="14" t="str">
        <f>IFERROR(IF(ISODD(COUNTA($N$11:$N$17)),LARGE($N$11:$N$17,INT(COUNTA($N$11:$N$17)/2)+1),(LARGE($N$11:$N$17,INT(COUNTA($N$11:$N$17)/2)+1)+LARGE($N$11:$N$17,INT(COUNTA($N$11:$N$17)/2)))/2),IF(COUNT($N$11:$N$17)=COUNTA($N$11:$N$17)/2,SMALL($N$11:$N$17,1)/2, "Non-Detect"))</f>
        <v>Non-Detect</v>
      </c>
    </row>
    <row r="9" spans="1:14" x14ac:dyDescent="0.25">
      <c r="A9" s="15" t="s">
        <v>47</v>
      </c>
      <c r="B9" s="14" t="s">
        <v>60</v>
      </c>
      <c r="C9" s="14" t="s">
        <v>60</v>
      </c>
      <c r="D9" s="14" t="s">
        <v>60</v>
      </c>
      <c r="E9" s="14" t="s">
        <v>60</v>
      </c>
      <c r="F9" s="14" t="s">
        <v>60</v>
      </c>
      <c r="G9" s="14" t="s">
        <v>60</v>
      </c>
      <c r="H9" s="14" t="s">
        <v>60</v>
      </c>
      <c r="I9" s="14" t="s">
        <v>60</v>
      </c>
      <c r="J9" s="14" t="s">
        <v>60</v>
      </c>
      <c r="K9" s="14" t="s">
        <v>60</v>
      </c>
      <c r="L9" s="14" t="s">
        <v>60</v>
      </c>
      <c r="M9" s="14" t="s">
        <v>60</v>
      </c>
      <c r="N9" s="14" t="s">
        <v>60</v>
      </c>
    </row>
    <row r="10" spans="1:14" ht="42.75" x14ac:dyDescent="0.25">
      <c r="A10" s="13" t="s">
        <v>79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x14ac:dyDescent="0.25">
      <c r="A11" s="9">
        <v>42004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x14ac:dyDescent="0.25">
      <c r="A12" s="9">
        <v>42369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x14ac:dyDescent="0.25">
      <c r="A13" s="9">
        <v>42735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x14ac:dyDescent="0.25">
      <c r="A14" s="9">
        <v>43100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x14ac:dyDescent="0.25">
      <c r="A15" s="9">
        <v>43373</v>
      </c>
      <c r="B15" s="12" t="s">
        <v>7</v>
      </c>
      <c r="C15" s="12" t="s">
        <v>7</v>
      </c>
      <c r="D15" s="12" t="s">
        <v>7</v>
      </c>
      <c r="E15" s="12" t="s">
        <v>7</v>
      </c>
      <c r="F15" s="12" t="s">
        <v>7</v>
      </c>
      <c r="G15" s="12" t="s">
        <v>7</v>
      </c>
      <c r="H15" s="12" t="s">
        <v>7</v>
      </c>
      <c r="I15" s="12" t="s">
        <v>7</v>
      </c>
      <c r="J15" s="12" t="s">
        <v>7</v>
      </c>
      <c r="K15" s="12" t="s">
        <v>7</v>
      </c>
      <c r="L15" s="12" t="s">
        <v>7</v>
      </c>
      <c r="M15" s="12" t="s">
        <v>7</v>
      </c>
      <c r="N15" s="12" t="s">
        <v>7</v>
      </c>
    </row>
    <row r="16" spans="1:14" x14ac:dyDescent="0.25">
      <c r="A16" s="9">
        <v>43738</v>
      </c>
      <c r="B16" s="12" t="s">
        <v>7</v>
      </c>
      <c r="C16" s="12" t="s">
        <v>7</v>
      </c>
      <c r="D16" s="12" t="s">
        <v>7</v>
      </c>
      <c r="E16" s="12" t="s">
        <v>7</v>
      </c>
      <c r="F16" s="12" t="s">
        <v>7</v>
      </c>
      <c r="G16" s="12" t="s">
        <v>7</v>
      </c>
      <c r="H16" s="12" t="s">
        <v>7</v>
      </c>
      <c r="I16" s="12" t="s">
        <v>7</v>
      </c>
      <c r="J16" s="12" t="s">
        <v>7</v>
      </c>
      <c r="K16" s="12" t="s">
        <v>7</v>
      </c>
      <c r="L16" s="12" t="s">
        <v>7</v>
      </c>
      <c r="M16" s="12" t="s">
        <v>7</v>
      </c>
      <c r="N16" s="12" t="s">
        <v>7</v>
      </c>
    </row>
    <row r="17" spans="1:14" x14ac:dyDescent="0.25">
      <c r="A17" s="9">
        <v>44104</v>
      </c>
      <c r="B17" s="12">
        <v>355</v>
      </c>
      <c r="C17" s="12">
        <v>3.5</v>
      </c>
      <c r="D17" s="12">
        <v>7.59</v>
      </c>
      <c r="E17" s="12">
        <v>0.21</v>
      </c>
      <c r="F17" s="12">
        <v>100</v>
      </c>
      <c r="G17" s="12">
        <v>100</v>
      </c>
      <c r="H17" s="12">
        <v>0.55000000000000004</v>
      </c>
      <c r="I17" s="12">
        <v>0</v>
      </c>
      <c r="J17" s="12">
        <v>3.5</v>
      </c>
      <c r="K17" s="12">
        <v>0.6</v>
      </c>
      <c r="L17" s="12">
        <v>3.2</v>
      </c>
      <c r="M17" s="12">
        <v>7.3</v>
      </c>
      <c r="N17" s="12">
        <v>0</v>
      </c>
    </row>
    <row r="18" spans="1:14" x14ac:dyDescent="0.25">
      <c r="A18" s="9" t="s">
        <v>117</v>
      </c>
      <c r="B18" s="5">
        <v>318</v>
      </c>
      <c r="C18" s="5">
        <v>6.5</v>
      </c>
      <c r="D18" s="5">
        <v>7.25</v>
      </c>
      <c r="E18" s="5">
        <v>0.04</v>
      </c>
      <c r="F18" s="5">
        <v>100</v>
      </c>
      <c r="G18" s="5">
        <v>100</v>
      </c>
      <c r="H18" s="5">
        <v>0.18</v>
      </c>
      <c r="I18" s="5">
        <v>0</v>
      </c>
      <c r="J18" s="5">
        <v>3.2</v>
      </c>
      <c r="K18" s="5">
        <v>1.5</v>
      </c>
      <c r="L18" s="5">
        <v>1.2</v>
      </c>
      <c r="M18" s="5">
        <v>3.1</v>
      </c>
      <c r="N18" s="5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8D13E-F0C2-4597-9B32-AAB7147CB2D7}">
  <dimension ref="A1:Z18"/>
  <sheetViews>
    <sheetView workbookViewId="0">
      <selection activeCell="A19" sqref="A19"/>
    </sheetView>
  </sheetViews>
  <sheetFormatPr defaultColWidth="8.7109375" defaultRowHeight="15" x14ac:dyDescent="0.25"/>
  <cols>
    <col min="1" max="1" width="15.5703125" style="10" customWidth="1"/>
    <col min="2" max="26" width="10.5703125" style="2" customWidth="1"/>
    <col min="27" max="16384" width="8.7109375" style="2"/>
  </cols>
  <sheetData>
    <row r="1" spans="1:26" x14ac:dyDescent="0.25">
      <c r="A1" s="18" t="s">
        <v>122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42.75" x14ac:dyDescent="0.25">
      <c r="A2" s="15" t="s">
        <v>41</v>
      </c>
      <c r="B2" s="16" t="s">
        <v>63</v>
      </c>
      <c r="C2" s="16" t="s">
        <v>64</v>
      </c>
      <c r="D2" s="16" t="s">
        <v>13</v>
      </c>
      <c r="E2" s="16" t="s">
        <v>14</v>
      </c>
      <c r="F2" s="16" t="s">
        <v>15</v>
      </c>
      <c r="G2" s="16" t="s">
        <v>1</v>
      </c>
      <c r="H2" s="16" t="s">
        <v>16</v>
      </c>
      <c r="I2" s="16" t="s">
        <v>2</v>
      </c>
      <c r="J2" s="16" t="s">
        <v>17</v>
      </c>
      <c r="K2" s="16" t="s">
        <v>18</v>
      </c>
      <c r="L2" s="16" t="s">
        <v>19</v>
      </c>
      <c r="M2" s="16" t="s">
        <v>20</v>
      </c>
      <c r="N2" s="16" t="s">
        <v>21</v>
      </c>
      <c r="O2" s="16" t="s">
        <v>22</v>
      </c>
      <c r="P2" s="16" t="s">
        <v>23</v>
      </c>
      <c r="Q2" s="16" t="s">
        <v>24</v>
      </c>
      <c r="R2" s="16" t="s">
        <v>25</v>
      </c>
      <c r="S2" s="16" t="s">
        <v>26</v>
      </c>
      <c r="T2" s="16" t="s">
        <v>3</v>
      </c>
      <c r="U2" s="16" t="s">
        <v>27</v>
      </c>
      <c r="V2" s="16" t="s">
        <v>28</v>
      </c>
      <c r="W2" s="16" t="s">
        <v>29</v>
      </c>
      <c r="X2" s="16" t="s">
        <v>30</v>
      </c>
      <c r="Y2" s="16" t="s">
        <v>31</v>
      </c>
      <c r="Z2" s="16" t="s">
        <v>32</v>
      </c>
    </row>
    <row r="3" spans="1:26" x14ac:dyDescent="0.25">
      <c r="A3" s="15"/>
      <c r="B3" s="16" t="s">
        <v>58</v>
      </c>
      <c r="C3" s="16" t="s">
        <v>58</v>
      </c>
      <c r="D3" s="16" t="s">
        <v>58</v>
      </c>
      <c r="E3" s="16" t="s">
        <v>58</v>
      </c>
      <c r="F3" s="16" t="s">
        <v>58</v>
      </c>
      <c r="G3" s="16" t="s">
        <v>58</v>
      </c>
      <c r="H3" s="16" t="s">
        <v>58</v>
      </c>
      <c r="I3" s="16" t="s">
        <v>58</v>
      </c>
      <c r="J3" s="16" t="s">
        <v>58</v>
      </c>
      <c r="K3" s="16" t="s">
        <v>58</v>
      </c>
      <c r="L3" s="16" t="s">
        <v>58</v>
      </c>
      <c r="M3" s="16" t="s">
        <v>58</v>
      </c>
      <c r="N3" s="16" t="s">
        <v>58</v>
      </c>
      <c r="O3" s="16" t="s">
        <v>58</v>
      </c>
      <c r="P3" s="16" t="s">
        <v>58</v>
      </c>
      <c r="Q3" s="16" t="s">
        <v>58</v>
      </c>
      <c r="R3" s="16" t="s">
        <v>58</v>
      </c>
      <c r="S3" s="16" t="s">
        <v>58</v>
      </c>
      <c r="T3" s="16" t="s">
        <v>58</v>
      </c>
      <c r="U3" s="16" t="s">
        <v>58</v>
      </c>
      <c r="V3" s="16" t="s">
        <v>58</v>
      </c>
      <c r="W3" s="16" t="s">
        <v>58</v>
      </c>
      <c r="X3" s="16" t="s">
        <v>58</v>
      </c>
      <c r="Y3" s="16" t="s">
        <v>58</v>
      </c>
      <c r="Z3" s="16" t="s">
        <v>58</v>
      </c>
    </row>
    <row r="4" spans="1:26" x14ac:dyDescent="0.25">
      <c r="A4" s="15" t="s">
        <v>42</v>
      </c>
      <c r="B4" s="14" t="s">
        <v>48</v>
      </c>
      <c r="C4" s="14" t="s">
        <v>48</v>
      </c>
      <c r="D4" s="14" t="s">
        <v>48</v>
      </c>
      <c r="E4" s="14" t="s">
        <v>48</v>
      </c>
      <c r="F4" s="14" t="s">
        <v>48</v>
      </c>
      <c r="G4" s="14" t="s">
        <v>48</v>
      </c>
      <c r="H4" s="14" t="s">
        <v>48</v>
      </c>
      <c r="I4" s="14" t="s">
        <v>48</v>
      </c>
      <c r="J4" s="14" t="s">
        <v>48</v>
      </c>
      <c r="K4" s="14" t="s">
        <v>48</v>
      </c>
      <c r="L4" s="14" t="s">
        <v>48</v>
      </c>
      <c r="M4" s="14" t="s">
        <v>48</v>
      </c>
      <c r="N4" s="14" t="s">
        <v>61</v>
      </c>
      <c r="O4" s="14" t="s">
        <v>48</v>
      </c>
      <c r="P4" s="14" t="s">
        <v>48</v>
      </c>
      <c r="Q4" s="14" t="s">
        <v>48</v>
      </c>
      <c r="R4" s="14" t="s">
        <v>48</v>
      </c>
      <c r="S4" s="14" t="s">
        <v>48</v>
      </c>
      <c r="T4" s="14" t="s">
        <v>48</v>
      </c>
      <c r="U4" s="14" t="s">
        <v>48</v>
      </c>
      <c r="V4" s="14" t="s">
        <v>48</v>
      </c>
      <c r="W4" s="14" t="s">
        <v>48</v>
      </c>
      <c r="X4" s="14" t="s">
        <v>48</v>
      </c>
      <c r="Y4" s="14" t="s">
        <v>48</v>
      </c>
      <c r="Z4" s="14" t="s">
        <v>48</v>
      </c>
    </row>
    <row r="5" spans="1:26" x14ac:dyDescent="0.25">
      <c r="A5" s="15" t="s">
        <v>43</v>
      </c>
      <c r="B5" s="14" t="s">
        <v>49</v>
      </c>
      <c r="C5" s="14" t="s">
        <v>49</v>
      </c>
      <c r="D5" s="14" t="s">
        <v>49</v>
      </c>
      <c r="E5" s="14" t="s">
        <v>49</v>
      </c>
      <c r="F5" s="14" t="s">
        <v>49</v>
      </c>
      <c r="G5" s="14" t="s">
        <v>49</v>
      </c>
      <c r="H5" s="14" t="s">
        <v>49</v>
      </c>
      <c r="I5" s="14" t="s">
        <v>49</v>
      </c>
      <c r="J5" s="14" t="s">
        <v>49</v>
      </c>
      <c r="K5" s="14" t="s">
        <v>49</v>
      </c>
      <c r="L5" s="14" t="s">
        <v>49</v>
      </c>
      <c r="M5" s="14" t="s">
        <v>49</v>
      </c>
      <c r="N5" s="14" t="s">
        <v>49</v>
      </c>
      <c r="O5" s="14" t="s">
        <v>49</v>
      </c>
      <c r="P5" s="14" t="s">
        <v>49</v>
      </c>
      <c r="Q5" s="14" t="s">
        <v>49</v>
      </c>
      <c r="R5" s="14" t="s">
        <v>49</v>
      </c>
      <c r="S5" s="14" t="s">
        <v>49</v>
      </c>
      <c r="T5" s="14" t="s">
        <v>49</v>
      </c>
      <c r="U5" s="14" t="s">
        <v>49</v>
      </c>
      <c r="V5" s="14" t="s">
        <v>49</v>
      </c>
      <c r="W5" s="14" t="s">
        <v>49</v>
      </c>
      <c r="X5" s="14" t="s">
        <v>49</v>
      </c>
      <c r="Y5" s="14" t="s">
        <v>49</v>
      </c>
      <c r="Z5" s="14" t="s">
        <v>49</v>
      </c>
    </row>
    <row r="6" spans="1:26" x14ac:dyDescent="0.25">
      <c r="A6" s="15" t="s">
        <v>44</v>
      </c>
      <c r="B6" s="14">
        <f>IF(COUNTIF($B$11:$B$17,"*&lt;*")&lt;&gt;0,0,MIN($B$11:$B$17))</f>
        <v>2.2000000000000002</v>
      </c>
      <c r="C6" s="14">
        <f>IF(COUNTIF($C$11:$C$17,"*&lt;*")&lt;&gt;0,0,MIN($C$11:$C$17))</f>
        <v>1120</v>
      </c>
      <c r="D6" s="14">
        <f>IF(COUNTIF($D$11:$D$17,"*&lt;*")&lt;&gt;0,0,MIN($D$11:$D$17))</f>
        <v>0</v>
      </c>
      <c r="E6" s="14">
        <f>IF(COUNTIF($E$11:$E$17,"*&lt;*")&lt;&gt;0,0,MIN($E$11:$E$17))</f>
        <v>0</v>
      </c>
      <c r="F6" s="14">
        <f>IF(COUNTIF($F$11:$F$17,"*&lt;*")&lt;&gt;0,0,MIN($F$11:$F$17))</f>
        <v>0</v>
      </c>
      <c r="G6" s="14">
        <f>IF(COUNTIF($G$11:$G$17,"*&lt;*")&lt;&gt;0,0,MIN($G$11:$G$17))</f>
        <v>0.45</v>
      </c>
      <c r="H6" s="14">
        <f>IF(COUNTIF($H$11:$H$17,"*&lt;*")&lt;&gt;0,0,MIN($H$11:$H$17))</f>
        <v>0</v>
      </c>
      <c r="I6" s="14">
        <f>IF(COUNTIF($I$11:$I$17,"*&lt;*")&lt;&gt;0,0,MIN($I$11:$I$17))</f>
        <v>0</v>
      </c>
      <c r="J6" s="14">
        <f>IF(COUNTIF($J$11:$J$17,"*&lt;*")&lt;&gt;0,0,MIN($J$11:$J$17))</f>
        <v>0</v>
      </c>
      <c r="K6" s="14">
        <f>IF(COUNTIF($K$11:$K$17,"*&lt;*")&lt;&gt;0,0,MIN($K$11:$K$17))</f>
        <v>0</v>
      </c>
      <c r="L6" s="14">
        <f>IF(COUNTIF($L$11:$L$17,"*&lt;*")&lt;&gt;0,0,MIN($L$11:$L$17))</f>
        <v>0</v>
      </c>
      <c r="M6" s="14">
        <f>IF(COUNTIF($M$11:$M$17,"*&lt;*")&lt;&gt;0,0,MIN($M$11:$M$17))</f>
        <v>0</v>
      </c>
      <c r="N6" s="14">
        <f>IF(COUNTIF($N$11:$N$17,"*&lt;*")&lt;&gt;0,0,MIN($N$11:$N$17))</f>
        <v>68</v>
      </c>
      <c r="O6" s="14">
        <f>IF(COUNTIF($O$11:$O$17,"*&lt;*")&lt;&gt;0,0,MIN($O$11:$O$17))</f>
        <v>0</v>
      </c>
      <c r="P6" s="14">
        <f>IF(COUNTIF($P$11:$P$17,"*&lt;*")&lt;&gt;0,0,MIN($P$11:$P$17))</f>
        <v>0</v>
      </c>
      <c r="Q6" s="14">
        <f>IF(COUNTIF($Q$11:$Q$17,"*&lt;*")&lt;&gt;0,0,MIN($Q$11:$Q$17))</f>
        <v>0</v>
      </c>
      <c r="R6" s="14">
        <f>IF(COUNTIF($R$11:$R$17,"*&lt;*")&lt;&gt;0,0,MIN($R$11:$R$17))</f>
        <v>0</v>
      </c>
      <c r="S6" s="14">
        <f>IF(COUNTIF($S$11:$S$17,"*&lt;*")&lt;&gt;0,0,MIN($S$11:$S$17))</f>
        <v>0</v>
      </c>
      <c r="T6" s="14">
        <f>IF(COUNTIF($T$11:$T$17,"*&lt;*")&lt;&gt;0,0,MIN($T$11:$T$17))</f>
        <v>0</v>
      </c>
      <c r="U6" s="14">
        <f>IF(COUNTIF($U$11:$U$17,"*&lt;*")&lt;&gt;0,0,MIN($U$11:$U$17))</f>
        <v>0</v>
      </c>
      <c r="V6" s="14">
        <f>IF(COUNTIF($V$11:$V$17,"*&lt;*")&lt;&gt;0,0,MIN($V$11:$V$17))</f>
        <v>0</v>
      </c>
      <c r="W6" s="14">
        <f>IF(COUNTIF($W$11:$W$17,"*&lt;*")&lt;&gt;0,0,MIN($W$11:$W$17))</f>
        <v>0</v>
      </c>
      <c r="X6" s="14">
        <f>IF(COUNTIF($X$11:$X$17,"*&lt;*")&lt;&gt;0,0,MIN($X$11:$X$17))</f>
        <v>0</v>
      </c>
      <c r="Y6" s="14">
        <f>IF(COUNTIF($Y$11:$Y$17,"*&lt;*")&lt;&gt;0,0,MIN($Y$11:$Y$17))</f>
        <v>0</v>
      </c>
      <c r="Z6" s="14">
        <f>IF(COUNTIF($Z$11:$Z$17,"*&lt;*")&lt;&gt;0,0,MIN($Z$11:$Z$17))</f>
        <v>0</v>
      </c>
    </row>
    <row r="7" spans="1:26" x14ac:dyDescent="0.25">
      <c r="A7" s="15" t="s">
        <v>45</v>
      </c>
      <c r="B7" s="14">
        <f>IF(SUM($B$11:$B$17)=0,0,MAX($B$11:$B$17))</f>
        <v>2.2000000000000002</v>
      </c>
      <c r="C7" s="14">
        <f>IF(SUM($C$11:$C$17)=0,0,MAX($C$11:$C$17))</f>
        <v>1120</v>
      </c>
      <c r="D7" s="14">
        <f>IF(SUM($D$11:$D$17)=0,0,MAX($D$11:$D$17))</f>
        <v>0</v>
      </c>
      <c r="E7" s="14">
        <f>IF(SUM($E$11:$E$17)=0,0,MAX($E$11:$E$17))</f>
        <v>0</v>
      </c>
      <c r="F7" s="14">
        <f>IF(SUM($F$11:$F$17)=0,0,MAX($F$11:$F$17))</f>
        <v>0</v>
      </c>
      <c r="G7" s="14">
        <f>IF(SUM($G$11:$G$17)=0,0,MAX($G$11:$G$17))</f>
        <v>0.45</v>
      </c>
      <c r="H7" s="14">
        <f>IF(SUM($H$11:$H$17)=0,0,MAX($H$11:$H$17))</f>
        <v>0</v>
      </c>
      <c r="I7" s="14">
        <f>IF(SUM($I$11:$I$17)=0,0,MAX($I$11:$I$17))</f>
        <v>0</v>
      </c>
      <c r="J7" s="14">
        <f>IF(SUM($J$11:$J$17)=0,0,MAX($J$11:$J$17))</f>
        <v>0</v>
      </c>
      <c r="K7" s="14">
        <f>IF(SUM($K$11:$K$17)=0,0,MAX($K$11:$K$17))</f>
        <v>0</v>
      </c>
      <c r="L7" s="14">
        <f>IF(SUM($L$11:$L$17)=0,0,MAX($L$11:$L$17))</f>
        <v>0</v>
      </c>
      <c r="M7" s="14">
        <f>IF(SUM($M$11:$M$17)=0,0,MAX($M$11:$M$17))</f>
        <v>0</v>
      </c>
      <c r="N7" s="14">
        <f>IF(SUM($N$11:$N$17)=0,0,MAX($N$11:$N$17))</f>
        <v>68</v>
      </c>
      <c r="O7" s="14">
        <f>IF(SUM($O$11:$O$17)=0,0,MAX($O$11:$O$17))</f>
        <v>0</v>
      </c>
      <c r="P7" s="14">
        <f>IF(SUM($P$11:$P$17)=0,0,MAX($P$11:$P$17))</f>
        <v>0</v>
      </c>
      <c r="Q7" s="14">
        <f>IF(SUM($Q$11:$Q$17)=0,0,MAX($Q$11:$Q$17))</f>
        <v>0</v>
      </c>
      <c r="R7" s="14">
        <f>IF(SUM($R$11:$R$17)=0,0,MAX($R$11:$R$17))</f>
        <v>0</v>
      </c>
      <c r="S7" s="14">
        <f>IF(SUM($S$11:$S$17)=0,0,MAX($S$11:$S$17))</f>
        <v>0</v>
      </c>
      <c r="T7" s="14">
        <f>IF(SUM($T$11:$T$17)=0,0,MAX($T$11:$T$17))</f>
        <v>0</v>
      </c>
      <c r="U7" s="14">
        <f>IF(SUM($U$11:$U$17)=0,0,MAX($U$11:$U$17))</f>
        <v>0</v>
      </c>
      <c r="V7" s="14">
        <f>IF(SUM($V$11:$V$17)=0,0,MAX($V$11:$V$17))</f>
        <v>0</v>
      </c>
      <c r="W7" s="14">
        <f>IF(SUM($W$11:$W$17)=0,0,MAX($W$11:$W$17))</f>
        <v>0</v>
      </c>
      <c r="X7" s="14">
        <f>IF(SUM($X$11:$X$17)=0,0,MAX($X$11:$X$17))</f>
        <v>0</v>
      </c>
      <c r="Y7" s="14">
        <f>IF(SUM($Y$11:$Y$17)=0,0,MAX($Y$11:$Y$17))</f>
        <v>0</v>
      </c>
      <c r="Z7" s="14">
        <f>IF(SUM($Z$11:$Z$17)=0,0,MAX($Z$11:$Z$17))</f>
        <v>0</v>
      </c>
    </row>
    <row r="8" spans="1:26" x14ac:dyDescent="0.25">
      <c r="A8" s="15" t="s">
        <v>46</v>
      </c>
      <c r="B8" s="14" t="str">
        <f>IFERROR(IF(ISODD(COUNTA($B$11:$B$17)),LARGE($B$11:$B$17,INT(COUNTA($B$11:$B$17)/2)+1),(LARGE($B$11:$B$17,INT(COUNTA($B$11:$B$17)/2)+1)+LARGE($B$11:$B$17,INT(COUNTA($B$11:$B$17)/2)))/2),IF(COUNT($B$11:$B$17)=COUNTA($B$11:$B$17)/2,SMALL($B$11:$B$17,1)/2, "Non-Detect"))</f>
        <v>Non-Detect</v>
      </c>
      <c r="C8" s="14" t="str">
        <f>IFERROR(IF(ISODD(COUNTA($C$11:$C$17)),LARGE($C$11:$C$17,INT(COUNTA($C$11:$C$17)/2)+1),(LARGE($C$11:$C$17,INT(COUNTA($C$11:$C$17)/2)+1)+LARGE($C$11:$C$17,INT(COUNTA($C$11:$C$17)/2)))/2),IF(COUNT($C$11:$C$17)=COUNTA($C$11:$C$17)/2,SMALL($C$11:$C$17,1)/2, "Non-Detect"))</f>
        <v>Non-Detect</v>
      </c>
      <c r="D8" s="14" t="str">
        <f>IFERROR(IF(ISODD(COUNTA($D$11:$D$17)),LARGE($D$11:$D$17,INT(COUNTA($D$11:$D$17)/2)+1),(LARGE($D$11:$D$17,INT(COUNTA($D$11:$D$17)/2)+1)+LARGE($D$11:$D$17,INT(COUNTA($D$11:$D$17)/2)))/2),IF(COUNT($D$11:$D$17)=COUNTA($D$11:$D$17)/2,SMALL($D$11:$D$17,1)/2, "Non-Detect"))</f>
        <v>Non-Detect</v>
      </c>
      <c r="E8" s="14" t="str">
        <f>IFERROR(IF(ISODD(COUNTA($E$11:$E$17)),LARGE($E$11:$E$17,INT(COUNTA($E$11:$E$17)/2)+1),(LARGE($E$11:$E$17,INT(COUNTA($E$11:$E$17)/2)+1)+LARGE($E$11:$E$17,INT(COUNTA($E$11:$E$17)/2)))/2),IF(COUNT($E$11:$E$17)=COUNTA($E$11:$E$17)/2,SMALL($E$11:$E$17,1)/2, "Non-Detect"))</f>
        <v>Non-Detect</v>
      </c>
      <c r="F8" s="14" t="str">
        <f>IFERROR(IF(ISODD(COUNTA($F$11:$F$17)),LARGE($F$11:$F$17,INT(COUNTA($F$11:$F$17)/2)+1),(LARGE($F$11:$F$17,INT(COUNTA($F$11:$F$17)/2)+1)+LARGE($F$11:$F$17,INT(COUNTA($F$11:$F$17)/2)))/2),IF(COUNT($F$11:$F$17)=COUNTA($F$11:$F$17)/2,SMALL($F$11:$F$17,1)/2, "Non-Detect"))</f>
        <v>Non-Detect</v>
      </c>
      <c r="G8" s="14" t="str">
        <f>IFERROR(IF(ISODD(COUNTA($G$11:$G$17)),LARGE($G$11:$G$17,INT(COUNTA($G$11:$G$17)/2)+1),(LARGE($G$11:$G$17,INT(COUNTA($G$11:$G$17)/2)+1)+LARGE($G$11:$G$17,INT(COUNTA($G$11:$G$17)/2)))/2),IF(COUNT($G$11:$G$17)=COUNTA($G$11:$G$17)/2,SMALL($G$11:$G$17,1)/2, "Non-Detect"))</f>
        <v>Non-Detect</v>
      </c>
      <c r="H8" s="14" t="str">
        <f>IFERROR(IF(ISODD(COUNTA($H$11:$H$17)),LARGE($H$11:$H$17,INT(COUNTA($H$11:$H$17)/2)+1),(LARGE($H$11:$H$17,INT(COUNTA($H$11:$H$17)/2)+1)+LARGE($H$11:$H$17,INT(COUNTA($H$11:$H$17)/2)))/2),IF(COUNT($H$11:$H$17)=COUNTA($H$11:$H$17)/2,SMALL($H$11:$H$17,1)/2, "Non-Detect"))</f>
        <v>Non-Detect</v>
      </c>
      <c r="I8" s="14" t="str">
        <f>IFERROR(IF(ISODD(COUNTA($I$11:$I$17)),LARGE($I$11:$I$17,INT(COUNTA($I$11:$I$17)/2)+1),(LARGE($I$11:$I$17,INT(COUNTA($I$11:$I$17)/2)+1)+LARGE($I$11:$I$17,INT(COUNTA($I$11:$I$17)/2)))/2),IF(COUNT($I$11:$I$17)=COUNTA($I$11:$I$17)/2,SMALL($I$11:$I$17,1)/2, "Non-Detect"))</f>
        <v>Non-Detect</v>
      </c>
      <c r="J8" s="14" t="str">
        <f>IFERROR(IF(ISODD(COUNTA($J$11:$J$17)),LARGE($J$11:$J$17,INT(COUNTA($J$11:$J$17)/2)+1),(LARGE($J$11:$J$17,INT(COUNTA($J$11:$J$17)/2)+1)+LARGE($J$11:$J$17,INT(COUNTA($J$11:$J$17)/2)))/2),IF(COUNT($J$11:$J$17)=COUNTA($J$11:$J$17)/2,SMALL($J$11:$J$17,1)/2, "Non-Detect"))</f>
        <v>Non-Detect</v>
      </c>
      <c r="K8" s="14" t="str">
        <f>IFERROR(IF(ISODD(COUNTA($K$11:$K$17)),LARGE($K$11:$K$17,INT(COUNTA($K$11:$K$17)/2)+1),(LARGE($K$11:$K$17,INT(COUNTA($K$11:$K$17)/2)+1)+LARGE($K$11:$K$17,INT(COUNTA($K$11:$K$17)/2)))/2),IF(COUNT($K$11:$K$17)=COUNTA($K$11:$K$17)/2,SMALL($K$11:$K$17,1)/2, "Non-Detect"))</f>
        <v>Non-Detect</v>
      </c>
      <c r="L8" s="14" t="str">
        <f>IFERROR(IF(ISODD(COUNTA($L$11:$L$17)),LARGE($L$11:$L$17,INT(COUNTA($L$11:$L$17)/2)+1),(LARGE($L$11:$L$17,INT(COUNTA($L$11:$L$17)/2)+1)+LARGE($L$11:$L$17,INT(COUNTA($L$11:$L$17)/2)))/2),IF(COUNT($L$11:$L$17)=COUNTA($L$11:$L$17)/2,SMALL($L$11:$L$17,1)/2, "Non-Detect"))</f>
        <v>Non-Detect</v>
      </c>
      <c r="M8" s="14" t="str">
        <f>IFERROR(IF(ISODD(COUNTA($M$11:$M$17)),LARGE($M$11:$M$17,INT(COUNTA($M$11:$M$17)/2)+1),(LARGE($M$11:$M$17,INT(COUNTA($M$11:$M$17)/2)+1)+LARGE($M$11:$M$17,INT(COUNTA($M$11:$M$17)/2)))/2),IF(COUNT($M$11:$M$17)=COUNTA($M$11:$M$17)/2,SMALL($M$11:$M$17,1)/2, "Non-Detect"))</f>
        <v>Non-Detect</v>
      </c>
      <c r="N8" s="14" t="str">
        <f>IFERROR(IF(ISODD(COUNTA($N$11:$N$17)),LARGE($N$11:$N$17,INT(COUNTA($N$11:$N$17)/2)+1),(LARGE($N$11:$N$17,INT(COUNTA($N$11:$N$17)/2)+1)+LARGE($N$11:$N$17,INT(COUNTA($N$11:$N$17)/2)))/2),IF(COUNT($N$11:$N$17)=COUNTA($N$11:$N$17)/2,SMALL($N$11:$N$17,1)/2, "Non-Detect"))</f>
        <v>Non-Detect</v>
      </c>
      <c r="O8" s="14" t="str">
        <f>IFERROR(IF(ISODD(COUNTA($O$11:$O$17)),LARGE($O$11:$O$17,INT(COUNTA($O$11:$O$17)/2)+1),(LARGE($O$11:$O$17,INT(COUNTA($O$11:$O$17)/2)+1)+LARGE($O$11:$O$17,INT(COUNTA($O$11:$O$17)/2)))/2),IF(COUNT($O$11:$O$17)=COUNTA($O$11:$O$17)/2,SMALL($O$11:$O$17,1)/2, "Non-Detect"))</f>
        <v>Non-Detect</v>
      </c>
      <c r="P8" s="14" t="str">
        <f>IFERROR(IF(ISODD(COUNTA($P$11:$P$17)),LARGE($P$11:$P$17,INT(COUNTA($P$11:$P$17)/2)+1),(LARGE($P$11:$P$17,INT(COUNTA($P$11:$P$17)/2)+1)+LARGE($P$11:$P$17,INT(COUNTA($P$11:$P$17)/2)))/2),IF(COUNT($P$11:$P$17)=COUNTA($P$11:$P$17)/2,SMALL($P$11:$P$17,1)/2, "Non-Detect"))</f>
        <v>Non-Detect</v>
      </c>
      <c r="Q8" s="14" t="str">
        <f>IFERROR(IF(ISODD(COUNTA($Q$11:$Q$17)),LARGE($Q$11:$Q$17,INT(COUNTA($Q$11:$Q$17)/2)+1),(LARGE($Q$11:$Q$17,INT(COUNTA($Q$11:$Q$17)/2)+1)+LARGE($Q$11:$Q$17,INT(COUNTA($Q$11:$Q$17)/2)))/2),IF(COUNT($Q$11:$Q$17)=COUNTA($Q$11:$Q$17)/2,SMALL($Q$11:$Q$17,1)/2, "Non-Detect"))</f>
        <v>Non-Detect</v>
      </c>
      <c r="R8" s="14" t="str">
        <f>IFERROR(IF(ISODD(COUNTA($R$11:$R$17)),LARGE($R$11:$R$17,INT(COUNTA($R$11:$R$17)/2)+1),(LARGE($R$11:$R$17,INT(COUNTA($R$11:$R$17)/2)+1)+LARGE($R$11:$R$17,INT(COUNTA($R$11:$R$17)/2)))/2),IF(COUNT($R$11:$R$17)=COUNTA($R$11:$R$17)/2,SMALL($R$11:$R$17,1)/2, "Non-Detect"))</f>
        <v>Non-Detect</v>
      </c>
      <c r="S8" s="14" t="str">
        <f>IFERROR(IF(ISODD(COUNTA($S$11:$S$17)),LARGE($S$11:$S$17,INT(COUNTA($S$11:$S$17)/2)+1),(LARGE($S$11:$S$17,INT(COUNTA($S$11:$S$17)/2)+1)+LARGE($S$11:$S$17,INT(COUNTA($S$11:$S$17)/2)))/2),IF(COUNT($S$11:$S$17)=COUNTA($S$11:$S$17)/2,SMALL($S$11:$S$17,1)/2, "Non-Detect"))</f>
        <v>Non-Detect</v>
      </c>
      <c r="T8" s="14" t="str">
        <f>IFERROR(IF(ISODD(COUNTA($T$11:$T$17)),LARGE($T$11:$T$17,INT(COUNTA($T$11:$T$17)/2)+1),(LARGE($T$11:$T$17,INT(COUNTA($T$11:$T$17)/2)+1)+LARGE($T$11:$T$17,INT(COUNTA($T$11:$T$17)/2)))/2),IF(COUNT($T$11:$T$17)=COUNTA($T$11:$T$17)/2,SMALL($T$11:$T$17,1)/2, "Non-Detect"))</f>
        <v>Non-Detect</v>
      </c>
      <c r="U8" s="14" t="str">
        <f>IFERROR(IF(ISODD(COUNTA($U$11:$U$17)),LARGE($U$11:$U$17,INT(COUNTA($U$11:$U$17)/2)+1),(LARGE($U$11:$U$17,INT(COUNTA($U$11:$U$17)/2)+1)+LARGE($U$11:$U$17,INT(COUNTA($U$11:$U$17)/2)))/2),IF(COUNT($U$11:$U$17)=COUNTA($U$11:$U$17)/2,SMALL($U$11:$U$17,1)/2, "Non-Detect"))</f>
        <v>Non-Detect</v>
      </c>
      <c r="V8" s="14" t="str">
        <f>IFERROR(IF(ISODD(COUNTA($V$11:$V$17)),LARGE($V$11:$V$17,INT(COUNTA($V$11:$V$17)/2)+1),(LARGE($V$11:$V$17,INT(COUNTA($V$11:$V$17)/2)+1)+LARGE($V$11:$V$17,INT(COUNTA($V$11:$V$17)/2)))/2),IF(COUNT($V$11:$V$17)=COUNTA($V$11:$V$17)/2,SMALL($V$11:$V$17,1)/2, "Non-Detect"))</f>
        <v>Non-Detect</v>
      </c>
      <c r="W8" s="14" t="str">
        <f>IFERROR(IF(ISODD(COUNTA($W$11:$W$17)),LARGE($W$11:$W$17,INT(COUNTA($W$11:$W$17)/2)+1),(LARGE($W$11:$W$17,INT(COUNTA($W$11:$W$17)/2)+1)+LARGE($W$11:$W$17,INT(COUNTA($W$11:$W$17)/2)))/2),IF(COUNT($W$11:$W$17)=COUNTA($W$11:$W$17)/2,SMALL($W$11:$W$17,1)/2, "Non-Detect"))</f>
        <v>Non-Detect</v>
      </c>
      <c r="X8" s="14" t="str">
        <f>IFERROR(IF(ISODD(COUNTA($X$11:$X$17)),LARGE($X$11:$X$17,INT(COUNTA($X$11:$X$17)/2)+1),(LARGE($X$11:$X$17,INT(COUNTA($X$11:$X$17)/2)+1)+LARGE($X$11:$X$17,INT(COUNTA($X$11:$X$17)/2)))/2),IF(COUNT($X$11:$X$17)=COUNTA($X$11:$X$17)/2,SMALL($X$11:$X$17,1)/2, "Non-Detect"))</f>
        <v>Non-Detect</v>
      </c>
      <c r="Y8" s="14" t="str">
        <f>IFERROR(IF(ISODD(COUNTA($Y$11:$Y$17)),LARGE($Y$11:$Y$17,INT(COUNTA($Y$11:$Y$17)/2)+1),(LARGE($Y$11:$Y$17,INT(COUNTA($Y$11:$Y$17)/2)+1)+LARGE($Y$11:$Y$17,INT(COUNTA($Y$11:$Y$17)/2)))/2),IF(COUNT($Y$11:$Y$17)=COUNTA($Y$11:$Y$17)/2,SMALL($Y$11:$Y$17,1)/2, "Non-Detect"))</f>
        <v>Non-Detect</v>
      </c>
      <c r="Z8" s="14" t="str">
        <f>IFERROR(IF(ISODD(COUNTA($Z$11:$Z$17)),LARGE($Z$11:$Z$17,INT(COUNTA($Z$11:$Z$17)/2)+1),(LARGE($Z$11:$Z$17,INT(COUNTA($Z$11:$Z$17)/2)+1)+LARGE($Z$11:$Z$17,INT(COUNTA($Z$11:$Z$17)/2)))/2),IF(COUNT($Z$11:$Z$17)=COUNTA($Z$11:$Z$17)/2,SMALL($Z$11:$Z$17,1)/2, "Non-Detect"))</f>
        <v>Non-Detect</v>
      </c>
    </row>
    <row r="9" spans="1:26" x14ac:dyDescent="0.25">
      <c r="A9" s="15" t="s">
        <v>47</v>
      </c>
      <c r="B9" s="14" t="s">
        <v>60</v>
      </c>
      <c r="C9" s="14" t="s">
        <v>60</v>
      </c>
      <c r="D9" s="14" t="s">
        <v>60</v>
      </c>
      <c r="E9" s="14" t="s">
        <v>60</v>
      </c>
      <c r="F9" s="14" t="s">
        <v>60</v>
      </c>
      <c r="G9" s="14" t="s">
        <v>60</v>
      </c>
      <c r="H9" s="14" t="s">
        <v>60</v>
      </c>
      <c r="I9" s="14" t="s">
        <v>60</v>
      </c>
      <c r="J9" s="14" t="s">
        <v>60</v>
      </c>
      <c r="K9" s="14" t="s">
        <v>60</v>
      </c>
      <c r="L9" s="14" t="s">
        <v>60</v>
      </c>
      <c r="M9" s="14" t="s">
        <v>60</v>
      </c>
      <c r="N9" s="14" t="s">
        <v>60</v>
      </c>
      <c r="O9" s="14" t="s">
        <v>60</v>
      </c>
      <c r="P9" s="14" t="s">
        <v>60</v>
      </c>
      <c r="Q9" s="14" t="s">
        <v>60</v>
      </c>
      <c r="R9" s="14" t="s">
        <v>60</v>
      </c>
      <c r="S9" s="14" t="s">
        <v>60</v>
      </c>
      <c r="T9" s="14" t="s">
        <v>60</v>
      </c>
      <c r="U9" s="14" t="s">
        <v>60</v>
      </c>
      <c r="V9" s="14" t="s">
        <v>60</v>
      </c>
      <c r="W9" s="14" t="s">
        <v>60</v>
      </c>
      <c r="X9" s="14" t="s">
        <v>60</v>
      </c>
      <c r="Y9" s="14" t="s">
        <v>60</v>
      </c>
      <c r="Z9" s="14" t="s">
        <v>60</v>
      </c>
    </row>
    <row r="10" spans="1:26" ht="42.75" x14ac:dyDescent="0.25">
      <c r="A10" s="13" t="s">
        <v>79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x14ac:dyDescent="0.25">
      <c r="A11" s="9">
        <v>42004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x14ac:dyDescent="0.25">
      <c r="A12" s="9">
        <v>42369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x14ac:dyDescent="0.25">
      <c r="A13" s="9">
        <v>42735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x14ac:dyDescent="0.25">
      <c r="A14" s="9">
        <v>43100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x14ac:dyDescent="0.25">
      <c r="A15" s="9">
        <v>43220</v>
      </c>
      <c r="B15" s="12" t="s">
        <v>7</v>
      </c>
      <c r="C15" s="12" t="s">
        <v>7</v>
      </c>
      <c r="D15" s="12" t="s">
        <v>7</v>
      </c>
      <c r="E15" s="12" t="s">
        <v>7</v>
      </c>
      <c r="F15" s="12" t="s">
        <v>7</v>
      </c>
      <c r="G15" s="12" t="s">
        <v>7</v>
      </c>
      <c r="H15" s="12" t="s">
        <v>7</v>
      </c>
      <c r="I15" s="12" t="s">
        <v>7</v>
      </c>
      <c r="J15" s="12" t="s">
        <v>7</v>
      </c>
      <c r="K15" s="12" t="s">
        <v>7</v>
      </c>
      <c r="L15" s="12" t="s">
        <v>7</v>
      </c>
      <c r="M15" s="12" t="s">
        <v>7</v>
      </c>
      <c r="N15" s="12" t="s">
        <v>7</v>
      </c>
      <c r="O15" s="12" t="s">
        <v>7</v>
      </c>
      <c r="P15" s="12" t="s">
        <v>7</v>
      </c>
      <c r="Q15" s="12" t="s">
        <v>7</v>
      </c>
      <c r="R15" s="12" t="s">
        <v>7</v>
      </c>
      <c r="S15" s="12" t="s">
        <v>7</v>
      </c>
      <c r="T15" s="12" t="s">
        <v>7</v>
      </c>
      <c r="U15" s="12" t="s">
        <v>7</v>
      </c>
      <c r="V15" s="12" t="s">
        <v>7</v>
      </c>
      <c r="W15" s="12" t="s">
        <v>7</v>
      </c>
      <c r="X15" s="12" t="s">
        <v>7</v>
      </c>
      <c r="Y15" s="12" t="s">
        <v>7</v>
      </c>
      <c r="Z15" s="12" t="s">
        <v>7</v>
      </c>
    </row>
    <row r="16" spans="1:26" x14ac:dyDescent="0.25">
      <c r="A16" s="9">
        <v>43585</v>
      </c>
      <c r="B16" s="12" t="s">
        <v>7</v>
      </c>
      <c r="C16" s="12" t="s">
        <v>7</v>
      </c>
      <c r="D16" s="12" t="s">
        <v>7</v>
      </c>
      <c r="E16" s="12" t="s">
        <v>7</v>
      </c>
      <c r="F16" s="12" t="s">
        <v>7</v>
      </c>
      <c r="G16" s="12" t="s">
        <v>7</v>
      </c>
      <c r="H16" s="12" t="s">
        <v>7</v>
      </c>
      <c r="I16" s="12" t="s">
        <v>7</v>
      </c>
      <c r="J16" s="12" t="s">
        <v>7</v>
      </c>
      <c r="K16" s="12" t="s">
        <v>7</v>
      </c>
      <c r="L16" s="12" t="s">
        <v>7</v>
      </c>
      <c r="M16" s="12" t="s">
        <v>7</v>
      </c>
      <c r="N16" s="12" t="s">
        <v>7</v>
      </c>
      <c r="O16" s="12" t="s">
        <v>7</v>
      </c>
      <c r="P16" s="12" t="s">
        <v>7</v>
      </c>
      <c r="Q16" s="12" t="s">
        <v>7</v>
      </c>
      <c r="R16" s="12" t="s">
        <v>7</v>
      </c>
      <c r="S16" s="12" t="s">
        <v>7</v>
      </c>
      <c r="T16" s="12" t="s">
        <v>7</v>
      </c>
      <c r="U16" s="12" t="s">
        <v>7</v>
      </c>
      <c r="V16" s="12" t="s">
        <v>7</v>
      </c>
      <c r="W16" s="12" t="s">
        <v>7</v>
      </c>
      <c r="X16" s="12" t="s">
        <v>7</v>
      </c>
      <c r="Y16" s="12" t="s">
        <v>7</v>
      </c>
      <c r="Z16" s="12" t="s">
        <v>7</v>
      </c>
    </row>
    <row r="17" spans="1:26" x14ac:dyDescent="0.25">
      <c r="A17" s="9">
        <v>43951</v>
      </c>
      <c r="B17" s="12">
        <v>2.2000000000000002</v>
      </c>
      <c r="C17" s="12">
        <v>1120</v>
      </c>
      <c r="D17" s="12">
        <v>0</v>
      </c>
      <c r="E17" s="12">
        <v>0</v>
      </c>
      <c r="F17" s="12">
        <v>0</v>
      </c>
      <c r="G17" s="12">
        <v>0.45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68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</row>
    <row r="18" spans="1:26" x14ac:dyDescent="0.25">
      <c r="A18" s="9" t="s">
        <v>112</v>
      </c>
      <c r="B18" s="5">
        <v>3.7</v>
      </c>
      <c r="C18" s="5">
        <v>2140</v>
      </c>
      <c r="D18" s="5">
        <v>5.7000000000000002E-2</v>
      </c>
      <c r="E18" s="5">
        <v>0</v>
      </c>
      <c r="F18" s="5">
        <v>0</v>
      </c>
      <c r="G18" s="5">
        <v>3.5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100</v>
      </c>
      <c r="O18" s="5">
        <v>0</v>
      </c>
      <c r="P18" s="5">
        <v>0</v>
      </c>
      <c r="Q18" s="5">
        <v>7.5999999999999998E-2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6.7000000000000004E-2</v>
      </c>
      <c r="X18" s="5">
        <v>0</v>
      </c>
      <c r="Y18" s="5">
        <v>0</v>
      </c>
      <c r="Z18" s="5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7795F-B0DC-48A8-8E3E-28C11C5E7144}">
  <dimension ref="A1:B19"/>
  <sheetViews>
    <sheetView workbookViewId="0">
      <selection activeCell="E19" sqref="E19"/>
    </sheetView>
  </sheetViews>
  <sheetFormatPr defaultColWidth="8.7109375" defaultRowHeight="15" x14ac:dyDescent="0.25"/>
  <cols>
    <col min="1" max="1" width="15.5703125" style="10" customWidth="1"/>
    <col min="2" max="2" width="10.5703125" style="2" customWidth="1"/>
    <col min="3" max="16384" width="8.7109375" style="2"/>
  </cols>
  <sheetData>
    <row r="1" spans="1:2" x14ac:dyDescent="0.25">
      <c r="A1" s="18" t="s">
        <v>86</v>
      </c>
      <c r="B1" s="17"/>
    </row>
    <row r="2" spans="1:2" x14ac:dyDescent="0.25">
      <c r="A2" s="15" t="s">
        <v>41</v>
      </c>
      <c r="B2" s="16" t="s">
        <v>62</v>
      </c>
    </row>
    <row r="3" spans="1:2" x14ac:dyDescent="0.25">
      <c r="A3" s="15"/>
      <c r="B3" s="16" t="s">
        <v>58</v>
      </c>
    </row>
    <row r="4" spans="1:2" x14ac:dyDescent="0.25">
      <c r="A4" s="15" t="s">
        <v>42</v>
      </c>
      <c r="B4" s="14" t="s">
        <v>52</v>
      </c>
    </row>
    <row r="5" spans="1:2" x14ac:dyDescent="0.25">
      <c r="A5" s="15" t="s">
        <v>43</v>
      </c>
      <c r="B5" s="14" t="s">
        <v>49</v>
      </c>
    </row>
    <row r="6" spans="1:2" x14ac:dyDescent="0.25">
      <c r="A6" s="15" t="s">
        <v>44</v>
      </c>
      <c r="B6" s="21">
        <f>IF(COUNTIF($B$11:$B$17,"*&lt;*")&lt;&gt;0,0,MIN($B$11:$B$17))</f>
        <v>1.4331000000000001E-3</v>
      </c>
    </row>
    <row r="7" spans="1:2" x14ac:dyDescent="0.25">
      <c r="A7" s="15" t="s">
        <v>45</v>
      </c>
      <c r="B7" s="21">
        <f>IF(SUM($B$11:$B$17)=0,0,MAX($B$11:$B$17))</f>
        <v>1.4331000000000001E-3</v>
      </c>
    </row>
    <row r="8" spans="1:2" x14ac:dyDescent="0.25">
      <c r="A8" s="15" t="s">
        <v>46</v>
      </c>
      <c r="B8" s="14" t="str">
        <f>IFERROR(IF(ISODD(COUNTA($B$11:$B$17)),LARGE($B$11:$B$17,INT(COUNTA($B$11:$B$17)/2)+1),(LARGE($B$11:$B$17,INT(COUNTA($B$11:$B$17)/2)+1)+LARGE($B$11:$B$17,INT(COUNTA($B$11:$B$17)/2)))/2),IF(COUNT($B$11:$B$17)=COUNTA($B$11:$B$17)/2,SMALL($B$11:$B$17,1)/2, "Non-Detect"))</f>
        <v>Non-Detect</v>
      </c>
    </row>
    <row r="9" spans="1:2" x14ac:dyDescent="0.25">
      <c r="A9" s="15" t="s">
        <v>47</v>
      </c>
      <c r="B9" s="14" t="s">
        <v>60</v>
      </c>
    </row>
    <row r="10" spans="1:2" ht="42.75" x14ac:dyDescent="0.25">
      <c r="A10" s="13" t="s">
        <v>79</v>
      </c>
      <c r="B10" s="12"/>
    </row>
    <row r="11" spans="1:2" x14ac:dyDescent="0.25">
      <c r="A11" s="9">
        <v>42004</v>
      </c>
      <c r="B11" s="12"/>
    </row>
    <row r="12" spans="1:2" x14ac:dyDescent="0.25">
      <c r="A12" s="9">
        <v>42369</v>
      </c>
      <c r="B12" s="12"/>
    </row>
    <row r="13" spans="1:2" x14ac:dyDescent="0.25">
      <c r="A13" s="9">
        <v>42735</v>
      </c>
      <c r="B13" s="12"/>
    </row>
    <row r="14" spans="1:2" x14ac:dyDescent="0.25">
      <c r="A14" s="9">
        <v>43100</v>
      </c>
      <c r="B14" s="12"/>
    </row>
    <row r="15" spans="1:2" x14ac:dyDescent="0.25">
      <c r="A15" s="9">
        <v>43220</v>
      </c>
      <c r="B15" s="12" t="s">
        <v>7</v>
      </c>
    </row>
    <row r="16" spans="1:2" x14ac:dyDescent="0.25">
      <c r="A16" s="9">
        <v>43585</v>
      </c>
      <c r="B16" s="12" t="s">
        <v>7</v>
      </c>
    </row>
    <row r="17" spans="1:2" x14ac:dyDescent="0.25">
      <c r="A17" s="9">
        <v>43951</v>
      </c>
      <c r="B17" s="20">
        <v>1.4331000000000001E-3</v>
      </c>
    </row>
    <row r="18" spans="1:2" x14ac:dyDescent="0.25">
      <c r="A18" s="9" t="s">
        <v>112</v>
      </c>
      <c r="B18" s="5">
        <v>5.0000000000000001E-4</v>
      </c>
    </row>
    <row r="19" spans="1:2" x14ac:dyDescent="0.25">
      <c r="A19"/>
      <c r="B1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3030A-D5C1-4888-A14C-30ABF93AE05D}">
  <dimension ref="A1:U35"/>
  <sheetViews>
    <sheetView topLeftCell="A4" workbookViewId="0">
      <selection activeCell="A35" sqref="A35"/>
    </sheetView>
  </sheetViews>
  <sheetFormatPr defaultColWidth="8.7109375" defaultRowHeight="15" x14ac:dyDescent="0.25"/>
  <cols>
    <col min="1" max="1" width="15.5703125" style="10" customWidth="1"/>
    <col min="2" max="21" width="10.5703125" style="2" customWidth="1"/>
    <col min="22" max="16384" width="8.7109375" style="2"/>
  </cols>
  <sheetData>
    <row r="1" spans="1:21" x14ac:dyDescent="0.25">
      <c r="A1" s="18" t="s">
        <v>123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42.75" x14ac:dyDescent="0.25">
      <c r="A2" s="15" t="s">
        <v>41</v>
      </c>
      <c r="B2" s="16" t="s">
        <v>13</v>
      </c>
      <c r="C2" s="16" t="s">
        <v>14</v>
      </c>
      <c r="D2" s="16" t="s">
        <v>15</v>
      </c>
      <c r="E2" s="16" t="s">
        <v>1</v>
      </c>
      <c r="F2" s="16" t="s">
        <v>16</v>
      </c>
      <c r="G2" s="16" t="s">
        <v>2</v>
      </c>
      <c r="H2" s="16" t="s">
        <v>17</v>
      </c>
      <c r="I2" s="16" t="s">
        <v>18</v>
      </c>
      <c r="J2" s="16" t="s">
        <v>19</v>
      </c>
      <c r="K2" s="16" t="s">
        <v>20</v>
      </c>
      <c r="L2" s="16" t="s">
        <v>22</v>
      </c>
      <c r="M2" s="16" t="s">
        <v>23</v>
      </c>
      <c r="N2" s="16" t="s">
        <v>24</v>
      </c>
      <c r="O2" s="16" t="s">
        <v>25</v>
      </c>
      <c r="P2" s="16" t="s">
        <v>26</v>
      </c>
      <c r="Q2" s="16" t="s">
        <v>3</v>
      </c>
      <c r="R2" s="16" t="s">
        <v>27</v>
      </c>
      <c r="S2" s="16" t="s">
        <v>29</v>
      </c>
      <c r="T2" s="16" t="s">
        <v>31</v>
      </c>
      <c r="U2" s="16" t="s">
        <v>32</v>
      </c>
    </row>
    <row r="3" spans="1:21" x14ac:dyDescent="0.25">
      <c r="A3" s="15"/>
      <c r="B3" s="16" t="s">
        <v>58</v>
      </c>
      <c r="C3" s="16" t="s">
        <v>58</v>
      </c>
      <c r="D3" s="16" t="s">
        <v>58</v>
      </c>
      <c r="E3" s="16" t="s">
        <v>58</v>
      </c>
      <c r="F3" s="16" t="s">
        <v>58</v>
      </c>
      <c r="G3" s="16" t="s">
        <v>58</v>
      </c>
      <c r="H3" s="16" t="s">
        <v>58</v>
      </c>
      <c r="I3" s="16" t="s">
        <v>58</v>
      </c>
      <c r="J3" s="16" t="s">
        <v>58</v>
      </c>
      <c r="K3" s="16" t="s">
        <v>58</v>
      </c>
      <c r="L3" s="16" t="s">
        <v>58</v>
      </c>
      <c r="M3" s="16" t="s">
        <v>58</v>
      </c>
      <c r="N3" s="16" t="s">
        <v>58</v>
      </c>
      <c r="O3" s="16" t="s">
        <v>58</v>
      </c>
      <c r="P3" s="16" t="s">
        <v>58</v>
      </c>
      <c r="Q3" s="16" t="s">
        <v>58</v>
      </c>
      <c r="R3" s="16" t="s">
        <v>58</v>
      </c>
      <c r="S3" s="16" t="s">
        <v>58</v>
      </c>
      <c r="T3" s="16" t="s">
        <v>58</v>
      </c>
      <c r="U3" s="16" t="s">
        <v>58</v>
      </c>
    </row>
    <row r="4" spans="1:21" x14ac:dyDescent="0.25">
      <c r="A4" s="15" t="s">
        <v>42</v>
      </c>
      <c r="B4" s="14" t="s">
        <v>48</v>
      </c>
      <c r="C4" s="14" t="s">
        <v>48</v>
      </c>
      <c r="D4" s="14" t="s">
        <v>48</v>
      </c>
      <c r="E4" s="14" t="s">
        <v>48</v>
      </c>
      <c r="F4" s="14" t="s">
        <v>48</v>
      </c>
      <c r="G4" s="14" t="s">
        <v>48</v>
      </c>
      <c r="H4" s="14" t="s">
        <v>48</v>
      </c>
      <c r="I4" s="14" t="s">
        <v>48</v>
      </c>
      <c r="J4" s="14" t="s">
        <v>48</v>
      </c>
      <c r="K4" s="14" t="s">
        <v>48</v>
      </c>
      <c r="L4" s="14" t="s">
        <v>48</v>
      </c>
      <c r="M4" s="14" t="s">
        <v>48</v>
      </c>
      <c r="N4" s="14" t="s">
        <v>48</v>
      </c>
      <c r="O4" s="14" t="s">
        <v>48</v>
      </c>
      <c r="P4" s="14" t="s">
        <v>48</v>
      </c>
      <c r="Q4" s="14" t="s">
        <v>48</v>
      </c>
      <c r="R4" s="14" t="s">
        <v>48</v>
      </c>
      <c r="S4" s="14" t="s">
        <v>48</v>
      </c>
      <c r="T4" s="14" t="s">
        <v>48</v>
      </c>
      <c r="U4" s="14" t="s">
        <v>48</v>
      </c>
    </row>
    <row r="5" spans="1:21" x14ac:dyDescent="0.25">
      <c r="A5" s="15" t="s">
        <v>43</v>
      </c>
      <c r="B5" s="14" t="s">
        <v>49</v>
      </c>
      <c r="C5" s="14" t="s">
        <v>49</v>
      </c>
      <c r="D5" s="14" t="s">
        <v>49</v>
      </c>
      <c r="E5" s="14" t="s">
        <v>49</v>
      </c>
      <c r="F5" s="14" t="s">
        <v>49</v>
      </c>
      <c r="G5" s="14" t="s">
        <v>49</v>
      </c>
      <c r="H5" s="14" t="s">
        <v>49</v>
      </c>
      <c r="I5" s="14" t="s">
        <v>49</v>
      </c>
      <c r="J5" s="14" t="s">
        <v>49</v>
      </c>
      <c r="K5" s="14" t="s">
        <v>49</v>
      </c>
      <c r="L5" s="14" t="s">
        <v>49</v>
      </c>
      <c r="M5" s="14" t="s">
        <v>49</v>
      </c>
      <c r="N5" s="14" t="s">
        <v>49</v>
      </c>
      <c r="O5" s="14" t="s">
        <v>49</v>
      </c>
      <c r="P5" s="14" t="s">
        <v>49</v>
      </c>
      <c r="Q5" s="14" t="s">
        <v>49</v>
      </c>
      <c r="R5" s="14" t="s">
        <v>49</v>
      </c>
      <c r="S5" s="14" t="s">
        <v>49</v>
      </c>
      <c r="T5" s="14" t="s">
        <v>49</v>
      </c>
      <c r="U5" s="14" t="s">
        <v>49</v>
      </c>
    </row>
    <row r="6" spans="1:21" x14ac:dyDescent="0.25">
      <c r="A6" s="15" t="s">
        <v>44</v>
      </c>
      <c r="B6" s="14">
        <f>IF(COUNTIF($B$11:$B$34,"*&lt;*")&lt;&gt;0,0,MIN($B$11:$B$34))</f>
        <v>0</v>
      </c>
      <c r="C6" s="14">
        <f>IF(COUNTIF($C$11:$C$34,"*&lt;*")&lt;&gt;0,0,MIN($C$11:$C$34))</f>
        <v>0</v>
      </c>
      <c r="D6" s="14">
        <f>IF(COUNTIF($D$11:$D$34,"*&lt;*")&lt;&gt;0,0,MIN($D$11:$D$34))</f>
        <v>0</v>
      </c>
      <c r="E6" s="14">
        <f>IF(COUNTIF($E$11:$E$34,"*&lt;*")&lt;&gt;0,0,MIN($E$11:$E$34))</f>
        <v>0</v>
      </c>
      <c r="F6" s="14">
        <f>IF(COUNTIF($F$11:$F$34,"*&lt;*")&lt;&gt;0,0,MIN($F$11:$F$34))</f>
        <v>0</v>
      </c>
      <c r="G6" s="14">
        <f>IF(COUNTIF($G$11:$G$34,"*&lt;*")&lt;&gt;0,0,MIN($G$11:$G$34))</f>
        <v>0</v>
      </c>
      <c r="H6" s="14">
        <f>IF(COUNTIF($H$11:$H$34,"*&lt;*")&lt;&gt;0,0,MIN($H$11:$H$34))</f>
        <v>0</v>
      </c>
      <c r="I6" s="14">
        <f>IF(COUNTIF($I$11:$I$34,"*&lt;*")&lt;&gt;0,0,MIN($I$11:$I$34))</f>
        <v>0</v>
      </c>
      <c r="J6" s="14">
        <f>IF(COUNTIF($J$11:$J$34,"*&lt;*")&lt;&gt;0,0,MIN($J$11:$J$34))</f>
        <v>0</v>
      </c>
      <c r="K6" s="14">
        <f>IF(COUNTIF($K$11:$K$34,"*&lt;*")&lt;&gt;0,0,MIN($K$11:$K$34))</f>
        <v>0</v>
      </c>
      <c r="L6" s="14">
        <f>IF(COUNTIF($L$11:$L$34,"*&lt;*")&lt;&gt;0,0,MIN($L$11:$L$34))</f>
        <v>0</v>
      </c>
      <c r="M6" s="14">
        <f>IF(COUNTIF($M$11:$M$34,"*&lt;*")&lt;&gt;0,0,MIN($M$11:$M$34))</f>
        <v>0</v>
      </c>
      <c r="N6" s="14">
        <f>IF(COUNTIF($N$11:$N$34,"*&lt;*")&lt;&gt;0,0,MIN($N$11:$N$34))</f>
        <v>0</v>
      </c>
      <c r="O6" s="14">
        <f>IF(COUNTIF($O$11:$O$34,"*&lt;*")&lt;&gt;0,0,MIN($O$11:$O$34))</f>
        <v>0</v>
      </c>
      <c r="P6" s="14">
        <f>IF(COUNTIF($P$11:$P$34,"*&lt;*")&lt;&gt;0,0,MIN($P$11:$P$34))</f>
        <v>0</v>
      </c>
      <c r="Q6" s="14">
        <f>IF(COUNTIF($Q$11:$Q$34,"*&lt;*")&lt;&gt;0,0,MIN($Q$11:$Q$34))</f>
        <v>0</v>
      </c>
      <c r="R6" s="14">
        <f>IF(COUNTIF($R$11:$R$34,"*&lt;*")&lt;&gt;0,0,MIN($R$11:$R$34))</f>
        <v>0</v>
      </c>
      <c r="S6" s="14">
        <f>IF(COUNTIF($S$11:$S$34,"*&lt;*")&lt;&gt;0,0,MIN($S$11:$S$34))</f>
        <v>0</v>
      </c>
      <c r="T6" s="14">
        <f>IF(COUNTIF($T$11:$T$34,"*&lt;*")&lt;&gt;0,0,MIN($T$11:$T$34))</f>
        <v>0</v>
      </c>
      <c r="U6" s="14">
        <f>IF(COUNTIF($U$11:$U$34,"*&lt;*")&lt;&gt;0,0,MIN($U$11:$U$34))</f>
        <v>0</v>
      </c>
    </row>
    <row r="7" spans="1:21" x14ac:dyDescent="0.25">
      <c r="A7" s="15" t="s">
        <v>45</v>
      </c>
      <c r="B7" s="14">
        <f>IF(SUM($B$11:$B$34)=0,0,MAX($B$11:$B$34))</f>
        <v>0</v>
      </c>
      <c r="C7" s="14">
        <f>IF(SUM($C$11:$C$34)=0,0,MAX($C$11:$C$34))</f>
        <v>0</v>
      </c>
      <c r="D7" s="14">
        <f>IF(SUM($D$11:$D$34)=0,0,MAX($D$11:$D$34))</f>
        <v>0</v>
      </c>
      <c r="E7" s="14">
        <f>IF(SUM($E$11:$E$34)=0,0,MAX($E$11:$E$34))</f>
        <v>0</v>
      </c>
      <c r="F7" s="14">
        <f>IF(SUM($F$11:$F$34)=0,0,MAX($F$11:$F$34))</f>
        <v>0</v>
      </c>
      <c r="G7" s="14">
        <f>IF(SUM($G$11:$G$34)=0,0,MAX($G$11:$G$34))</f>
        <v>0</v>
      </c>
      <c r="H7" s="14">
        <f>IF(SUM($H$11:$H$34)=0,0,MAX($H$11:$H$34))</f>
        <v>0</v>
      </c>
      <c r="I7" s="14">
        <f>IF(SUM($I$11:$I$34)=0,0,MAX($I$11:$I$34))</f>
        <v>0</v>
      </c>
      <c r="J7" s="14">
        <f>IF(SUM($J$11:$J$34)=0,0,MAX($J$11:$J$34))</f>
        <v>0</v>
      </c>
      <c r="K7" s="14">
        <f>IF(SUM($K$11:$K$34)=0,0,MAX($K$11:$K$34))</f>
        <v>0</v>
      </c>
      <c r="L7" s="14">
        <f>IF(SUM($L$11:$L$34)=0,0,MAX($L$11:$L$34))</f>
        <v>0</v>
      </c>
      <c r="M7" s="14">
        <f>IF(SUM($M$11:$M$34)=0,0,MAX($M$11:$M$34))</f>
        <v>0</v>
      </c>
      <c r="N7" s="14">
        <f>IF(SUM($N$11:$N$34)=0,0,MAX($N$11:$N$34))</f>
        <v>5.1999999999999998E-2</v>
      </c>
      <c r="O7" s="14">
        <f>IF(SUM($O$11:$O$34)=0,0,MAX($O$11:$O$34))</f>
        <v>0</v>
      </c>
      <c r="P7" s="14">
        <f>IF(SUM($P$11:$P$34)=0,0,MAX($P$11:$P$34))</f>
        <v>0</v>
      </c>
      <c r="Q7" s="14">
        <f>IF(SUM($Q$11:$Q$34)=0,0,MAX($Q$11:$Q$34))</f>
        <v>0</v>
      </c>
      <c r="R7" s="14">
        <f>IF(SUM($R$11:$R$34)=0,0,MAX($R$11:$R$34))</f>
        <v>0</v>
      </c>
      <c r="S7" s="14">
        <f>IF(SUM($S$11:$S$34)=0,0,MAX($S$11:$S$34))</f>
        <v>0</v>
      </c>
      <c r="T7" s="14">
        <f>IF(SUM($T$11:$T$34)=0,0,MAX($T$11:$T$34))</f>
        <v>0</v>
      </c>
      <c r="U7" s="14">
        <f>IF(SUM($U$11:$U$34)=0,0,MAX($U$11:$U$34))</f>
        <v>0</v>
      </c>
    </row>
    <row r="8" spans="1:21" x14ac:dyDescent="0.25">
      <c r="A8" s="15" t="s">
        <v>46</v>
      </c>
      <c r="B8" s="14" t="str">
        <f>IFERROR(IF(ISODD(COUNTA($B$11:$B$34)),LARGE($B$11:$B$34,INT(COUNTA($B$11:$B$34)/2)+1),(LARGE($B$11:$B$34,INT(COUNTA($B$11:$B$34)/2)+1)+LARGE($B$11:$B$34,INT(COUNTA($B$11:$B$34)/2)))/2),IF(COUNT($B$11:$B$34)=COUNTA($B$11:$B$34)/2,SMALL($B$11:$B$34,1)/2, "Non-Detect"))</f>
        <v>Non-Detect</v>
      </c>
      <c r="C8" s="14" t="str">
        <f>IFERROR(IF(ISODD(COUNTA($C$11:$C$34)),LARGE($C$11:$C$34,INT(COUNTA($C$11:$C$34)/2)+1),(LARGE($C$11:$C$34,INT(COUNTA($C$11:$C$34)/2)+1)+LARGE($C$11:$C$34,INT(COUNTA($C$11:$C$34)/2)))/2),IF(COUNT($C$11:$C$34)=COUNTA($C$11:$C$34)/2,SMALL($C$11:$C$34,1)/2, "Non-Detect"))</f>
        <v>Non-Detect</v>
      </c>
      <c r="D8" s="14" t="str">
        <f>IFERROR(IF(ISODD(COUNTA($D$11:$D$34)),LARGE($D$11:$D$34,INT(COUNTA($D$11:$D$34)/2)+1),(LARGE($D$11:$D$34,INT(COUNTA($D$11:$D$34)/2)+1)+LARGE($D$11:$D$34,INT(COUNTA($D$11:$D$34)/2)))/2),IF(COUNT($D$11:$D$34)=COUNTA($D$11:$D$34)/2,SMALL($D$11:$D$34,1)/2, "Non-Detect"))</f>
        <v>Non-Detect</v>
      </c>
      <c r="E8" s="14" t="str">
        <f>IFERROR(IF(ISODD(COUNTA($E$11:$E$34)),LARGE($E$11:$E$34,INT(COUNTA($E$11:$E$34)/2)+1),(LARGE($E$11:$E$34,INT(COUNTA($E$11:$E$34)/2)+1)+LARGE($E$11:$E$34,INT(COUNTA($E$11:$E$34)/2)))/2),IF(COUNT($E$11:$E$34)=COUNTA($E$11:$E$34)/2,SMALL($E$11:$E$34,1)/2, "Non-Detect"))</f>
        <v>Non-Detect</v>
      </c>
      <c r="F8" s="14" t="str">
        <f>IFERROR(IF(ISODD(COUNTA($F$11:$F$34)),LARGE($F$11:$F$34,INT(COUNTA($F$11:$F$34)/2)+1),(LARGE($F$11:$F$34,INT(COUNTA($F$11:$F$34)/2)+1)+LARGE($F$11:$F$34,INT(COUNTA($F$11:$F$34)/2)))/2),IF(COUNT($F$11:$F$34)=COUNTA($F$11:$F$34)/2,SMALL($F$11:$F$34,1)/2, "Non-Detect"))</f>
        <v>Non-Detect</v>
      </c>
      <c r="G8" s="14" t="str">
        <f>IFERROR(IF(ISODD(COUNTA($G$11:$G$34)),LARGE($G$11:$G$34,INT(COUNTA($G$11:$G$34)/2)+1),(LARGE($G$11:$G$34,INT(COUNTA($G$11:$G$34)/2)+1)+LARGE($G$11:$G$34,INT(COUNTA($G$11:$G$34)/2)))/2),IF(COUNT($G$11:$G$34)=COUNTA($G$11:$G$34)/2,SMALL($G$11:$G$34,1)/2, "Non-Detect"))</f>
        <v>Non-Detect</v>
      </c>
      <c r="H8" s="14" t="str">
        <f>IFERROR(IF(ISODD(COUNTA($H$11:$H$34)),LARGE($H$11:$H$34,INT(COUNTA($H$11:$H$34)/2)+1),(LARGE($H$11:$H$34,INT(COUNTA($H$11:$H$34)/2)+1)+LARGE($H$11:$H$34,INT(COUNTA($H$11:$H$34)/2)))/2),IF(COUNT($H$11:$H$34)=COUNTA($H$11:$H$34)/2,SMALL($H$11:$H$34,1)/2, "Non-Detect"))</f>
        <v>Non-Detect</v>
      </c>
      <c r="I8" s="14" t="str">
        <f>IFERROR(IF(ISODD(COUNTA($I$11:$I$34)),LARGE($I$11:$I$34,INT(COUNTA($I$11:$I$34)/2)+1),(LARGE($I$11:$I$34,INT(COUNTA($I$11:$I$34)/2)+1)+LARGE($I$11:$I$34,INT(COUNTA($I$11:$I$34)/2)))/2),IF(COUNT($I$11:$I$34)=COUNTA($I$11:$I$34)/2,SMALL($I$11:$I$34,1)/2, "Non-Detect"))</f>
        <v>Non-Detect</v>
      </c>
      <c r="J8" s="14" t="str">
        <f>IFERROR(IF(ISODD(COUNTA($J$11:$J$34)),LARGE($J$11:$J$34,INT(COUNTA($J$11:$J$34)/2)+1),(LARGE($J$11:$J$34,INT(COUNTA($J$11:$J$34)/2)+1)+LARGE($J$11:$J$34,INT(COUNTA($J$11:$J$34)/2)))/2),IF(COUNT($J$11:$J$34)=COUNTA($J$11:$J$34)/2,SMALL($J$11:$J$34,1)/2, "Non-Detect"))</f>
        <v>Non-Detect</v>
      </c>
      <c r="K8" s="14" t="str">
        <f>IFERROR(IF(ISODD(COUNTA($K$11:$K$34)),LARGE($K$11:$K$34,INT(COUNTA($K$11:$K$34)/2)+1),(LARGE($K$11:$K$34,INT(COUNTA($K$11:$K$34)/2)+1)+LARGE($K$11:$K$34,INT(COUNTA($K$11:$K$34)/2)))/2),IF(COUNT($K$11:$K$34)=COUNTA($K$11:$K$34)/2,SMALL($K$11:$K$34,1)/2, "Non-Detect"))</f>
        <v>Non-Detect</v>
      </c>
      <c r="L8" s="14" t="str">
        <f>IFERROR(IF(ISODD(COUNTA($L$11:$L$34)),LARGE($L$11:$L$34,INT(COUNTA($L$11:$L$34)/2)+1),(LARGE($L$11:$L$34,INT(COUNTA($L$11:$L$34)/2)+1)+LARGE($L$11:$L$34,INT(COUNTA($L$11:$L$34)/2)))/2),IF(COUNT($L$11:$L$34)=COUNTA($L$11:$L$34)/2,SMALL($L$11:$L$34,1)/2, "Non-Detect"))</f>
        <v>Non-Detect</v>
      </c>
      <c r="M8" s="14" t="str">
        <f>IFERROR(IF(ISODD(COUNTA($M$11:$M$34)),LARGE($M$11:$M$34,INT(COUNTA($M$11:$M$34)/2)+1),(LARGE($M$11:$M$34,INT(COUNTA($M$11:$M$34)/2)+1)+LARGE($M$11:$M$34,INT(COUNTA($M$11:$M$34)/2)))/2),IF(COUNT($M$11:$M$34)=COUNTA($M$11:$M$34)/2,SMALL($M$11:$M$34,1)/2, "Non-Detect"))</f>
        <v>Non-Detect</v>
      </c>
      <c r="N8" s="14" t="str">
        <f>IFERROR(IF(ISODD(COUNTA($N$11:$N$34)),LARGE($N$11:$N$34,INT(COUNTA($N$11:$N$34)/2)+1),(LARGE($N$11:$N$34,INT(COUNTA($N$11:$N$34)/2)+1)+LARGE($N$11:$N$34,INT(COUNTA($N$11:$N$34)/2)))/2),IF(COUNT($N$11:$N$34)=COUNTA($N$11:$N$34)/2,SMALL($N$11:$N$34,1)/2, "Non-Detect"))</f>
        <v>Non-Detect</v>
      </c>
      <c r="O8" s="14" t="str">
        <f>IFERROR(IF(ISODD(COUNTA($O$11:$O$34)),LARGE($O$11:$O$34,INT(COUNTA($O$11:$O$34)/2)+1),(LARGE($O$11:$O$34,INT(COUNTA($O$11:$O$34)/2)+1)+LARGE($O$11:$O$34,INT(COUNTA($O$11:$O$34)/2)))/2),IF(COUNT($O$11:$O$34)=COUNTA($O$11:$O$34)/2,SMALL($O$11:$O$34,1)/2, "Non-Detect"))</f>
        <v>Non-Detect</v>
      </c>
      <c r="P8" s="14" t="str">
        <f>IFERROR(IF(ISODD(COUNTA($P$11:$P$34)),LARGE($P$11:$P$34,INT(COUNTA($P$11:$P$34)/2)+1),(LARGE($P$11:$P$34,INT(COUNTA($P$11:$P$34)/2)+1)+LARGE($P$11:$P$34,INT(COUNTA($P$11:$P$34)/2)))/2),IF(COUNT($P$11:$P$34)=COUNTA($P$11:$P$34)/2,SMALL($P$11:$P$34,1)/2, "Non-Detect"))</f>
        <v>Non-Detect</v>
      </c>
      <c r="Q8" s="14" t="str">
        <f>IFERROR(IF(ISODD(COUNTA($Q$11:$Q$34)),LARGE($Q$11:$Q$34,INT(COUNTA($Q$11:$Q$34)/2)+1),(LARGE($Q$11:$Q$34,INT(COUNTA($Q$11:$Q$34)/2)+1)+LARGE($Q$11:$Q$34,INT(COUNTA($Q$11:$Q$34)/2)))/2),IF(COUNT($Q$11:$Q$34)=COUNTA($Q$11:$Q$34)/2,SMALL($Q$11:$Q$34,1)/2, "Non-Detect"))</f>
        <v>Non-Detect</v>
      </c>
      <c r="R8" s="14" t="str">
        <f>IFERROR(IF(ISODD(COUNTA($R$11:$R$34)),LARGE($R$11:$R$34,INT(COUNTA($R$11:$R$34)/2)+1),(LARGE($R$11:$R$34,INT(COUNTA($R$11:$R$34)/2)+1)+LARGE($R$11:$R$34,INT(COUNTA($R$11:$R$34)/2)))/2),IF(COUNT($R$11:$R$34)=COUNTA($R$11:$R$34)/2,SMALL($R$11:$R$34,1)/2, "Non-Detect"))</f>
        <v>Non-Detect</v>
      </c>
      <c r="S8" s="14" t="str">
        <f>IFERROR(IF(ISODD(COUNTA($S$11:$S$34)),LARGE($S$11:$S$34,INT(COUNTA($S$11:$S$34)/2)+1),(LARGE($S$11:$S$34,INT(COUNTA($S$11:$S$34)/2)+1)+LARGE($S$11:$S$34,INT(COUNTA($S$11:$S$34)/2)))/2),IF(COUNT($S$11:$S$34)=COUNTA($S$11:$S$34)/2,SMALL($S$11:$S$34,1)/2, "Non-Detect"))</f>
        <v>Non-Detect</v>
      </c>
      <c r="T8" s="14" t="str">
        <f>IFERROR(IF(ISODD(COUNTA($T$11:$T$34)),LARGE($T$11:$T$34,INT(COUNTA($T$11:$T$34)/2)+1),(LARGE($T$11:$T$34,INT(COUNTA($T$11:$T$34)/2)+1)+LARGE($T$11:$T$34,INT(COUNTA($T$11:$T$34)/2)))/2),IF(COUNT($T$11:$T$34)=COUNTA($T$11:$T$34)/2,SMALL($T$11:$T$34,1)/2, "Non-Detect"))</f>
        <v>Non-Detect</v>
      </c>
      <c r="U8" s="14" t="str">
        <f>IFERROR(IF(ISODD(COUNTA($U$11:$U$34)),LARGE($U$11:$U$34,INT(COUNTA($U$11:$U$34)/2)+1),(LARGE($U$11:$U$34,INT(COUNTA($U$11:$U$34)/2)+1)+LARGE($U$11:$U$34,INT(COUNTA($U$11:$U$34)/2)))/2),IF(COUNT($U$11:$U$34)=COUNTA($U$11:$U$34)/2,SMALL($U$11:$U$34,1)/2, "Non-Detect"))</f>
        <v>Non-Detect</v>
      </c>
    </row>
    <row r="9" spans="1:21" x14ac:dyDescent="0.25">
      <c r="A9" s="15" t="s">
        <v>47</v>
      </c>
      <c r="B9" s="14" t="s">
        <v>60</v>
      </c>
      <c r="C9" s="14" t="s">
        <v>60</v>
      </c>
      <c r="D9" s="14" t="s">
        <v>60</v>
      </c>
      <c r="E9" s="14" t="s">
        <v>60</v>
      </c>
      <c r="F9" s="14" t="s">
        <v>60</v>
      </c>
      <c r="G9" s="14" t="s">
        <v>60</v>
      </c>
      <c r="H9" s="14" t="s">
        <v>60</v>
      </c>
      <c r="I9" s="14" t="s">
        <v>60</v>
      </c>
      <c r="J9" s="14" t="s">
        <v>60</v>
      </c>
      <c r="K9" s="14" t="s">
        <v>60</v>
      </c>
      <c r="L9" s="14" t="s">
        <v>60</v>
      </c>
      <c r="M9" s="14" t="s">
        <v>60</v>
      </c>
      <c r="N9" s="14" t="s">
        <v>60</v>
      </c>
      <c r="O9" s="14" t="s">
        <v>60</v>
      </c>
      <c r="P9" s="14" t="s">
        <v>60</v>
      </c>
      <c r="Q9" s="14" t="s">
        <v>60</v>
      </c>
      <c r="R9" s="14" t="s">
        <v>60</v>
      </c>
      <c r="S9" s="14" t="s">
        <v>60</v>
      </c>
      <c r="T9" s="14" t="s">
        <v>60</v>
      </c>
      <c r="U9" s="14" t="s">
        <v>60</v>
      </c>
    </row>
    <row r="10" spans="1:21" ht="42.75" x14ac:dyDescent="0.25">
      <c r="A10" s="13" t="s">
        <v>79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x14ac:dyDescent="0.25">
      <c r="A11" s="9">
        <v>42004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x14ac:dyDescent="0.25">
      <c r="A12" s="9">
        <v>42094</v>
      </c>
      <c r="B12" s="12" t="s">
        <v>81</v>
      </c>
      <c r="C12" s="12" t="s">
        <v>81</v>
      </c>
      <c r="D12" s="12" t="s">
        <v>81</v>
      </c>
      <c r="E12" s="12" t="s">
        <v>81</v>
      </c>
      <c r="F12" s="12" t="s">
        <v>81</v>
      </c>
      <c r="G12" s="12" t="s">
        <v>81</v>
      </c>
      <c r="H12" s="12" t="s">
        <v>81</v>
      </c>
      <c r="I12" s="12" t="s">
        <v>81</v>
      </c>
      <c r="J12" s="12" t="s">
        <v>81</v>
      </c>
      <c r="K12" s="12" t="s">
        <v>81</v>
      </c>
      <c r="L12" s="12" t="s">
        <v>81</v>
      </c>
      <c r="M12" s="12" t="s">
        <v>81</v>
      </c>
      <c r="N12" s="12" t="s">
        <v>81</v>
      </c>
      <c r="O12" s="12" t="s">
        <v>81</v>
      </c>
      <c r="P12" s="12" t="s">
        <v>81</v>
      </c>
      <c r="Q12" s="12" t="s">
        <v>81</v>
      </c>
      <c r="R12" s="12" t="s">
        <v>81</v>
      </c>
      <c r="S12" s="12" t="s">
        <v>81</v>
      </c>
      <c r="T12" s="12" t="s">
        <v>81</v>
      </c>
      <c r="U12" s="12" t="s">
        <v>81</v>
      </c>
    </row>
    <row r="13" spans="1:21" x14ac:dyDescent="0.25">
      <c r="A13" s="9">
        <v>42185</v>
      </c>
      <c r="B13" s="12" t="s">
        <v>7</v>
      </c>
      <c r="C13" s="12" t="s">
        <v>7</v>
      </c>
      <c r="D13" s="12" t="s">
        <v>7</v>
      </c>
      <c r="E13" s="12" t="s">
        <v>7</v>
      </c>
      <c r="F13" s="12" t="s">
        <v>7</v>
      </c>
      <c r="G13" s="12" t="s">
        <v>7</v>
      </c>
      <c r="H13" s="12" t="s">
        <v>7</v>
      </c>
      <c r="I13" s="12" t="s">
        <v>7</v>
      </c>
      <c r="J13" s="12" t="s">
        <v>7</v>
      </c>
      <c r="K13" s="12" t="s">
        <v>7</v>
      </c>
      <c r="L13" s="12" t="s">
        <v>7</v>
      </c>
      <c r="M13" s="12" t="s">
        <v>7</v>
      </c>
      <c r="N13" s="12" t="s">
        <v>7</v>
      </c>
      <c r="O13" s="12" t="s">
        <v>7</v>
      </c>
      <c r="P13" s="12" t="s">
        <v>7</v>
      </c>
      <c r="Q13" s="12" t="s">
        <v>7</v>
      </c>
      <c r="R13" s="12" t="s">
        <v>7</v>
      </c>
      <c r="S13" s="12" t="s">
        <v>7</v>
      </c>
      <c r="T13" s="12" t="s">
        <v>7</v>
      </c>
      <c r="U13" s="12" t="s">
        <v>7</v>
      </c>
    </row>
    <row r="14" spans="1:21" x14ac:dyDescent="0.25">
      <c r="A14" s="9">
        <v>42277</v>
      </c>
      <c r="B14" s="12" t="s">
        <v>81</v>
      </c>
      <c r="C14" s="12" t="s">
        <v>81</v>
      </c>
      <c r="D14" s="12" t="s">
        <v>81</v>
      </c>
      <c r="E14" s="12" t="s">
        <v>81</v>
      </c>
      <c r="F14" s="12" t="s">
        <v>81</v>
      </c>
      <c r="G14" s="12" t="s">
        <v>81</v>
      </c>
      <c r="H14" s="12" t="s">
        <v>81</v>
      </c>
      <c r="I14" s="12" t="s">
        <v>81</v>
      </c>
      <c r="J14" s="12" t="s">
        <v>81</v>
      </c>
      <c r="K14" s="12" t="s">
        <v>81</v>
      </c>
      <c r="L14" s="12" t="s">
        <v>81</v>
      </c>
      <c r="M14" s="12" t="s">
        <v>81</v>
      </c>
      <c r="N14" s="12" t="s">
        <v>81</v>
      </c>
      <c r="O14" s="12" t="s">
        <v>81</v>
      </c>
      <c r="P14" s="12" t="s">
        <v>81</v>
      </c>
      <c r="Q14" s="12" t="s">
        <v>81</v>
      </c>
      <c r="R14" s="12" t="s">
        <v>81</v>
      </c>
      <c r="S14" s="12" t="s">
        <v>81</v>
      </c>
      <c r="T14" s="12" t="s">
        <v>81</v>
      </c>
      <c r="U14" s="12" t="s">
        <v>81</v>
      </c>
    </row>
    <row r="15" spans="1:21" x14ac:dyDescent="0.25">
      <c r="A15" s="9">
        <v>42369</v>
      </c>
      <c r="B15" s="12" t="s">
        <v>7</v>
      </c>
      <c r="C15" s="12" t="s">
        <v>7</v>
      </c>
      <c r="D15" s="12" t="s">
        <v>7</v>
      </c>
      <c r="E15" s="12" t="s">
        <v>7</v>
      </c>
      <c r="F15" s="12" t="s">
        <v>7</v>
      </c>
      <c r="G15" s="12" t="s">
        <v>7</v>
      </c>
      <c r="H15" s="12" t="s">
        <v>7</v>
      </c>
      <c r="I15" s="12" t="s">
        <v>7</v>
      </c>
      <c r="J15" s="12" t="s">
        <v>7</v>
      </c>
      <c r="K15" s="12" t="s">
        <v>7</v>
      </c>
      <c r="L15" s="12" t="s">
        <v>7</v>
      </c>
      <c r="M15" s="12" t="s">
        <v>7</v>
      </c>
      <c r="N15" s="12" t="s">
        <v>7</v>
      </c>
      <c r="O15" s="12" t="s">
        <v>7</v>
      </c>
      <c r="P15" s="12" t="s">
        <v>7</v>
      </c>
      <c r="Q15" s="12" t="s">
        <v>7</v>
      </c>
      <c r="R15" s="12" t="s">
        <v>7</v>
      </c>
      <c r="S15" s="12" t="s">
        <v>7</v>
      </c>
      <c r="T15" s="12" t="s">
        <v>7</v>
      </c>
      <c r="U15" s="12" t="s">
        <v>7</v>
      </c>
    </row>
    <row r="16" spans="1:21" x14ac:dyDescent="0.25">
      <c r="A16" s="9">
        <v>42460</v>
      </c>
      <c r="B16" s="12" t="s">
        <v>7</v>
      </c>
      <c r="C16" s="12" t="s">
        <v>7</v>
      </c>
      <c r="D16" s="12" t="s">
        <v>7</v>
      </c>
      <c r="E16" s="12" t="s">
        <v>7</v>
      </c>
      <c r="F16" s="12" t="s">
        <v>7</v>
      </c>
      <c r="G16" s="12" t="s">
        <v>7</v>
      </c>
      <c r="H16" s="12" t="s">
        <v>7</v>
      </c>
      <c r="I16" s="12" t="s">
        <v>7</v>
      </c>
      <c r="J16" s="12" t="s">
        <v>7</v>
      </c>
      <c r="K16" s="12" t="s">
        <v>7</v>
      </c>
      <c r="L16" s="12" t="s">
        <v>7</v>
      </c>
      <c r="M16" s="12" t="s">
        <v>7</v>
      </c>
      <c r="N16" s="12" t="s">
        <v>7</v>
      </c>
      <c r="O16" s="12" t="s">
        <v>7</v>
      </c>
      <c r="P16" s="12" t="s">
        <v>7</v>
      </c>
      <c r="Q16" s="12" t="s">
        <v>7</v>
      </c>
      <c r="R16" s="12" t="s">
        <v>7</v>
      </c>
      <c r="S16" s="12" t="s">
        <v>7</v>
      </c>
      <c r="T16" s="12" t="s">
        <v>7</v>
      </c>
      <c r="U16" s="12" t="s">
        <v>7</v>
      </c>
    </row>
    <row r="17" spans="1:21" x14ac:dyDescent="0.25">
      <c r="A17" s="9">
        <v>42551</v>
      </c>
      <c r="B17" s="12" t="s">
        <v>7</v>
      </c>
      <c r="C17" s="12" t="s">
        <v>7</v>
      </c>
      <c r="D17" s="12" t="s">
        <v>7</v>
      </c>
      <c r="E17" s="12" t="s">
        <v>7</v>
      </c>
      <c r="F17" s="12" t="s">
        <v>7</v>
      </c>
      <c r="G17" s="12" t="s">
        <v>7</v>
      </c>
      <c r="H17" s="12" t="s">
        <v>7</v>
      </c>
      <c r="I17" s="12" t="s">
        <v>7</v>
      </c>
      <c r="J17" s="12" t="s">
        <v>7</v>
      </c>
      <c r="K17" s="12" t="s">
        <v>7</v>
      </c>
      <c r="L17" s="12" t="s">
        <v>7</v>
      </c>
      <c r="M17" s="12" t="s">
        <v>7</v>
      </c>
      <c r="N17" s="12" t="s">
        <v>7</v>
      </c>
      <c r="O17" s="12" t="s">
        <v>7</v>
      </c>
      <c r="P17" s="12" t="s">
        <v>7</v>
      </c>
      <c r="Q17" s="12" t="s">
        <v>7</v>
      </c>
      <c r="R17" s="12" t="s">
        <v>7</v>
      </c>
      <c r="S17" s="12" t="s">
        <v>7</v>
      </c>
      <c r="T17" s="12" t="s">
        <v>7</v>
      </c>
      <c r="U17" s="12" t="s">
        <v>7</v>
      </c>
    </row>
    <row r="18" spans="1:21" x14ac:dyDescent="0.25">
      <c r="A18" s="9">
        <v>42643</v>
      </c>
      <c r="B18" s="12" t="s">
        <v>5</v>
      </c>
      <c r="C18" s="12" t="s">
        <v>5</v>
      </c>
      <c r="D18" s="12" t="s">
        <v>5</v>
      </c>
      <c r="E18" s="12" t="s">
        <v>5</v>
      </c>
      <c r="F18" s="12" t="s">
        <v>5</v>
      </c>
      <c r="G18" s="12" t="s">
        <v>5</v>
      </c>
      <c r="H18" s="12" t="s">
        <v>5</v>
      </c>
      <c r="I18" s="12" t="s">
        <v>5</v>
      </c>
      <c r="J18" s="12" t="s">
        <v>5</v>
      </c>
      <c r="K18" s="12" t="s">
        <v>5</v>
      </c>
      <c r="L18" s="12" t="s">
        <v>5</v>
      </c>
      <c r="M18" s="12" t="s">
        <v>5</v>
      </c>
      <c r="N18" s="12" t="s">
        <v>5</v>
      </c>
      <c r="O18" s="12" t="s">
        <v>5</v>
      </c>
      <c r="P18" s="12" t="s">
        <v>5</v>
      </c>
      <c r="Q18" s="12" t="s">
        <v>5</v>
      </c>
      <c r="R18" s="12" t="s">
        <v>5</v>
      </c>
      <c r="S18" s="12" t="s">
        <v>5</v>
      </c>
      <c r="T18" s="12" t="s">
        <v>5</v>
      </c>
      <c r="U18" s="12" t="s">
        <v>5</v>
      </c>
    </row>
    <row r="19" spans="1:21" x14ac:dyDescent="0.25">
      <c r="A19" s="9">
        <v>42735</v>
      </c>
      <c r="B19" s="12" t="s">
        <v>5</v>
      </c>
      <c r="C19" s="12" t="s">
        <v>5</v>
      </c>
      <c r="D19" s="12" t="s">
        <v>5</v>
      </c>
      <c r="E19" s="12" t="s">
        <v>5</v>
      </c>
      <c r="F19" s="12" t="s">
        <v>5</v>
      </c>
      <c r="G19" s="12" t="s">
        <v>5</v>
      </c>
      <c r="H19" s="12" t="s">
        <v>5</v>
      </c>
      <c r="I19" s="12" t="s">
        <v>5</v>
      </c>
      <c r="J19" s="12" t="s">
        <v>5</v>
      </c>
      <c r="K19" s="12" t="s">
        <v>5</v>
      </c>
      <c r="L19" s="12" t="s">
        <v>5</v>
      </c>
      <c r="M19" s="12" t="s">
        <v>5</v>
      </c>
      <c r="N19" s="12" t="s">
        <v>5</v>
      </c>
      <c r="O19" s="12" t="s">
        <v>5</v>
      </c>
      <c r="P19" s="12" t="s">
        <v>5</v>
      </c>
      <c r="Q19" s="12" t="s">
        <v>5</v>
      </c>
      <c r="R19" s="12" t="s">
        <v>5</v>
      </c>
      <c r="S19" s="12" t="s">
        <v>5</v>
      </c>
      <c r="T19" s="12" t="s">
        <v>5</v>
      </c>
      <c r="U19" s="12" t="s">
        <v>5</v>
      </c>
    </row>
    <row r="20" spans="1:21" x14ac:dyDescent="0.25">
      <c r="A20" s="9">
        <v>42825</v>
      </c>
      <c r="B20" s="12" t="s">
        <v>7</v>
      </c>
      <c r="C20" s="12" t="s">
        <v>7</v>
      </c>
      <c r="D20" s="12" t="s">
        <v>7</v>
      </c>
      <c r="E20" s="12" t="s">
        <v>7</v>
      </c>
      <c r="F20" s="12" t="s">
        <v>7</v>
      </c>
      <c r="G20" s="12" t="s">
        <v>7</v>
      </c>
      <c r="H20" s="12" t="s">
        <v>7</v>
      </c>
      <c r="I20" s="12" t="s">
        <v>7</v>
      </c>
      <c r="J20" s="12" t="s">
        <v>7</v>
      </c>
      <c r="K20" s="12" t="s">
        <v>7</v>
      </c>
      <c r="L20" s="12" t="s">
        <v>7</v>
      </c>
      <c r="M20" s="12" t="s">
        <v>7</v>
      </c>
      <c r="N20" s="12" t="s">
        <v>7</v>
      </c>
      <c r="O20" s="12" t="s">
        <v>7</v>
      </c>
      <c r="P20" s="12" t="s">
        <v>7</v>
      </c>
      <c r="Q20" s="12" t="s">
        <v>7</v>
      </c>
      <c r="R20" s="12" t="s">
        <v>7</v>
      </c>
      <c r="S20" s="12" t="s">
        <v>7</v>
      </c>
      <c r="T20" s="12" t="s">
        <v>7</v>
      </c>
      <c r="U20" s="12" t="s">
        <v>7</v>
      </c>
    </row>
    <row r="21" spans="1:21" x14ac:dyDescent="0.25">
      <c r="A21" s="9">
        <v>42916</v>
      </c>
      <c r="B21" s="12" t="s">
        <v>7</v>
      </c>
      <c r="C21" s="12" t="s">
        <v>7</v>
      </c>
      <c r="D21" s="12" t="s">
        <v>7</v>
      </c>
      <c r="E21" s="12" t="s">
        <v>7</v>
      </c>
      <c r="F21" s="12" t="s">
        <v>7</v>
      </c>
      <c r="G21" s="12" t="s">
        <v>7</v>
      </c>
      <c r="H21" s="12" t="s">
        <v>7</v>
      </c>
      <c r="I21" s="12" t="s">
        <v>7</v>
      </c>
      <c r="J21" s="12" t="s">
        <v>7</v>
      </c>
      <c r="K21" s="12" t="s">
        <v>7</v>
      </c>
      <c r="L21" s="12" t="s">
        <v>7</v>
      </c>
      <c r="M21" s="12" t="s">
        <v>7</v>
      </c>
      <c r="N21" s="12" t="s">
        <v>7</v>
      </c>
      <c r="O21" s="12" t="s">
        <v>7</v>
      </c>
      <c r="P21" s="12" t="s">
        <v>7</v>
      </c>
      <c r="Q21" s="12" t="s">
        <v>7</v>
      </c>
      <c r="R21" s="12" t="s">
        <v>7</v>
      </c>
      <c r="S21" s="12" t="s">
        <v>7</v>
      </c>
      <c r="T21" s="12" t="s">
        <v>7</v>
      </c>
      <c r="U21" s="12" t="s">
        <v>7</v>
      </c>
    </row>
    <row r="22" spans="1:21" x14ac:dyDescent="0.25">
      <c r="A22" s="9">
        <v>43008</v>
      </c>
      <c r="B22" s="12" t="s">
        <v>7</v>
      </c>
      <c r="C22" s="12" t="s">
        <v>7</v>
      </c>
      <c r="D22" s="12" t="s">
        <v>7</v>
      </c>
      <c r="E22" s="12" t="s">
        <v>7</v>
      </c>
      <c r="F22" s="12" t="s">
        <v>7</v>
      </c>
      <c r="G22" s="12" t="s">
        <v>7</v>
      </c>
      <c r="H22" s="12" t="s">
        <v>7</v>
      </c>
      <c r="I22" s="12" t="s">
        <v>7</v>
      </c>
      <c r="J22" s="12" t="s">
        <v>7</v>
      </c>
      <c r="K22" s="12" t="s">
        <v>7</v>
      </c>
      <c r="L22" s="12" t="s">
        <v>7</v>
      </c>
      <c r="M22" s="12" t="s">
        <v>7</v>
      </c>
      <c r="N22" s="12" t="s">
        <v>7</v>
      </c>
      <c r="O22" s="12" t="s">
        <v>7</v>
      </c>
      <c r="P22" s="12" t="s">
        <v>7</v>
      </c>
      <c r="Q22" s="12" t="s">
        <v>7</v>
      </c>
      <c r="R22" s="12" t="s">
        <v>7</v>
      </c>
      <c r="S22" s="12" t="s">
        <v>7</v>
      </c>
      <c r="T22" s="12" t="s">
        <v>7</v>
      </c>
      <c r="U22" s="12" t="s">
        <v>7</v>
      </c>
    </row>
    <row r="23" spans="1:21" x14ac:dyDescent="0.25">
      <c r="A23" s="9">
        <v>43100</v>
      </c>
      <c r="B23" s="12" t="s">
        <v>7</v>
      </c>
      <c r="C23" s="12" t="s">
        <v>7</v>
      </c>
      <c r="D23" s="12" t="s">
        <v>7</v>
      </c>
      <c r="E23" s="12" t="s">
        <v>7</v>
      </c>
      <c r="F23" s="12" t="s">
        <v>7</v>
      </c>
      <c r="G23" s="12" t="s">
        <v>7</v>
      </c>
      <c r="H23" s="12" t="s">
        <v>7</v>
      </c>
      <c r="I23" s="12" t="s">
        <v>7</v>
      </c>
      <c r="J23" s="12" t="s">
        <v>7</v>
      </c>
      <c r="K23" s="12" t="s">
        <v>7</v>
      </c>
      <c r="L23" s="12" t="s">
        <v>7</v>
      </c>
      <c r="M23" s="12" t="s">
        <v>7</v>
      </c>
      <c r="N23" s="12" t="s">
        <v>7</v>
      </c>
      <c r="O23" s="12" t="s">
        <v>7</v>
      </c>
      <c r="P23" s="12" t="s">
        <v>7</v>
      </c>
      <c r="Q23" s="12" t="s">
        <v>7</v>
      </c>
      <c r="R23" s="12" t="s">
        <v>7</v>
      </c>
      <c r="S23" s="12" t="s">
        <v>7</v>
      </c>
      <c r="T23" s="12" t="s">
        <v>7</v>
      </c>
      <c r="U23" s="12" t="s">
        <v>7</v>
      </c>
    </row>
    <row r="24" spans="1:21" x14ac:dyDescent="0.25">
      <c r="A24" s="9">
        <v>43190</v>
      </c>
      <c r="B24" s="12" t="s">
        <v>7</v>
      </c>
      <c r="C24" s="12" t="s">
        <v>7</v>
      </c>
      <c r="D24" s="12" t="s">
        <v>7</v>
      </c>
      <c r="E24" s="12" t="s">
        <v>7</v>
      </c>
      <c r="F24" s="12" t="s">
        <v>7</v>
      </c>
      <c r="G24" s="12" t="s">
        <v>7</v>
      </c>
      <c r="H24" s="12" t="s">
        <v>7</v>
      </c>
      <c r="I24" s="12" t="s">
        <v>7</v>
      </c>
      <c r="J24" s="12" t="s">
        <v>7</v>
      </c>
      <c r="K24" s="12" t="s">
        <v>7</v>
      </c>
      <c r="L24" s="12" t="s">
        <v>7</v>
      </c>
      <c r="M24" s="12" t="s">
        <v>7</v>
      </c>
      <c r="N24" s="12" t="s">
        <v>7</v>
      </c>
      <c r="O24" s="12" t="s">
        <v>7</v>
      </c>
      <c r="P24" s="12" t="s">
        <v>7</v>
      </c>
      <c r="Q24" s="12" t="s">
        <v>7</v>
      </c>
      <c r="R24" s="12" t="s">
        <v>7</v>
      </c>
      <c r="S24" s="12" t="s">
        <v>7</v>
      </c>
      <c r="T24" s="12" t="s">
        <v>7</v>
      </c>
      <c r="U24" s="12" t="s">
        <v>7</v>
      </c>
    </row>
    <row r="25" spans="1:21" x14ac:dyDescent="0.25">
      <c r="A25" s="9">
        <v>43281</v>
      </c>
      <c r="B25" s="12" t="s">
        <v>7</v>
      </c>
      <c r="C25" s="12" t="s">
        <v>7</v>
      </c>
      <c r="D25" s="12" t="s">
        <v>7</v>
      </c>
      <c r="E25" s="12" t="s">
        <v>7</v>
      </c>
      <c r="F25" s="12" t="s">
        <v>7</v>
      </c>
      <c r="G25" s="12" t="s">
        <v>7</v>
      </c>
      <c r="H25" s="12" t="s">
        <v>7</v>
      </c>
      <c r="I25" s="12" t="s">
        <v>7</v>
      </c>
      <c r="J25" s="12" t="s">
        <v>7</v>
      </c>
      <c r="K25" s="12" t="s">
        <v>7</v>
      </c>
      <c r="L25" s="12" t="s">
        <v>7</v>
      </c>
      <c r="M25" s="12" t="s">
        <v>7</v>
      </c>
      <c r="N25" s="12" t="s">
        <v>7</v>
      </c>
      <c r="O25" s="12" t="s">
        <v>7</v>
      </c>
      <c r="P25" s="12" t="s">
        <v>7</v>
      </c>
      <c r="Q25" s="12" t="s">
        <v>7</v>
      </c>
      <c r="R25" s="12" t="s">
        <v>7</v>
      </c>
      <c r="S25" s="12" t="s">
        <v>7</v>
      </c>
      <c r="T25" s="12" t="s">
        <v>7</v>
      </c>
      <c r="U25" s="12" t="s">
        <v>7</v>
      </c>
    </row>
    <row r="26" spans="1:21" x14ac:dyDescent="0.25">
      <c r="A26" s="9">
        <v>43373</v>
      </c>
      <c r="B26" s="12" t="s">
        <v>7</v>
      </c>
      <c r="C26" s="12" t="s">
        <v>7</v>
      </c>
      <c r="D26" s="12" t="s">
        <v>7</v>
      </c>
      <c r="E26" s="12" t="s">
        <v>7</v>
      </c>
      <c r="F26" s="12" t="s">
        <v>7</v>
      </c>
      <c r="G26" s="12" t="s">
        <v>7</v>
      </c>
      <c r="H26" s="12" t="s">
        <v>7</v>
      </c>
      <c r="I26" s="12" t="s">
        <v>7</v>
      </c>
      <c r="J26" s="12" t="s">
        <v>7</v>
      </c>
      <c r="K26" s="12" t="s">
        <v>7</v>
      </c>
      <c r="L26" s="12" t="s">
        <v>7</v>
      </c>
      <c r="M26" s="12" t="s">
        <v>7</v>
      </c>
      <c r="N26" s="12" t="s">
        <v>7</v>
      </c>
      <c r="O26" s="12" t="s">
        <v>7</v>
      </c>
      <c r="P26" s="12" t="s">
        <v>7</v>
      </c>
      <c r="Q26" s="12" t="s">
        <v>7</v>
      </c>
      <c r="R26" s="12" t="s">
        <v>7</v>
      </c>
      <c r="S26" s="12" t="s">
        <v>7</v>
      </c>
      <c r="T26" s="12" t="s">
        <v>7</v>
      </c>
      <c r="U26" s="12" t="s">
        <v>7</v>
      </c>
    </row>
    <row r="27" spans="1:21" x14ac:dyDescent="0.25">
      <c r="A27" s="9">
        <v>43465</v>
      </c>
      <c r="B27" s="12" t="s">
        <v>7</v>
      </c>
      <c r="C27" s="12" t="s">
        <v>7</v>
      </c>
      <c r="D27" s="12" t="s">
        <v>7</v>
      </c>
      <c r="E27" s="12" t="s">
        <v>7</v>
      </c>
      <c r="F27" s="12" t="s">
        <v>7</v>
      </c>
      <c r="G27" s="12" t="s">
        <v>7</v>
      </c>
      <c r="H27" s="12" t="s">
        <v>7</v>
      </c>
      <c r="I27" s="12" t="s">
        <v>7</v>
      </c>
      <c r="J27" s="12" t="s">
        <v>7</v>
      </c>
      <c r="K27" s="12" t="s">
        <v>7</v>
      </c>
      <c r="L27" s="12" t="s">
        <v>7</v>
      </c>
      <c r="M27" s="12" t="s">
        <v>7</v>
      </c>
      <c r="N27" s="12" t="s">
        <v>7</v>
      </c>
      <c r="O27" s="12" t="s">
        <v>7</v>
      </c>
      <c r="P27" s="12" t="s">
        <v>7</v>
      </c>
      <c r="Q27" s="12" t="s">
        <v>7</v>
      </c>
      <c r="R27" s="12" t="s">
        <v>7</v>
      </c>
      <c r="S27" s="12" t="s">
        <v>7</v>
      </c>
      <c r="T27" s="12" t="s">
        <v>7</v>
      </c>
      <c r="U27" s="12" t="s">
        <v>7</v>
      </c>
    </row>
    <row r="28" spans="1:21" x14ac:dyDescent="0.25">
      <c r="A28" s="9">
        <v>43555</v>
      </c>
      <c r="B28" s="12" t="s">
        <v>7</v>
      </c>
      <c r="C28" s="12" t="s">
        <v>7</v>
      </c>
      <c r="D28" s="12" t="s">
        <v>7</v>
      </c>
      <c r="E28" s="12" t="s">
        <v>7</v>
      </c>
      <c r="F28" s="12" t="s">
        <v>7</v>
      </c>
      <c r="G28" s="12" t="s">
        <v>7</v>
      </c>
      <c r="H28" s="12" t="s">
        <v>7</v>
      </c>
      <c r="I28" s="12" t="s">
        <v>7</v>
      </c>
      <c r="J28" s="12" t="s">
        <v>7</v>
      </c>
      <c r="K28" s="12" t="s">
        <v>7</v>
      </c>
      <c r="L28" s="12" t="s">
        <v>7</v>
      </c>
      <c r="M28" s="12" t="s">
        <v>7</v>
      </c>
      <c r="N28" s="12" t="s">
        <v>7</v>
      </c>
      <c r="O28" s="12" t="s">
        <v>7</v>
      </c>
      <c r="P28" s="12" t="s">
        <v>7</v>
      </c>
      <c r="Q28" s="12" t="s">
        <v>7</v>
      </c>
      <c r="R28" s="12" t="s">
        <v>7</v>
      </c>
      <c r="S28" s="12" t="s">
        <v>7</v>
      </c>
      <c r="T28" s="12" t="s">
        <v>7</v>
      </c>
      <c r="U28" s="12" t="s">
        <v>7</v>
      </c>
    </row>
    <row r="29" spans="1:21" x14ac:dyDescent="0.25">
      <c r="A29" s="9">
        <v>43646</v>
      </c>
      <c r="B29" s="12" t="s">
        <v>7</v>
      </c>
      <c r="C29" s="12" t="s">
        <v>7</v>
      </c>
      <c r="D29" s="12" t="s">
        <v>7</v>
      </c>
      <c r="E29" s="12" t="s">
        <v>7</v>
      </c>
      <c r="F29" s="12" t="s">
        <v>7</v>
      </c>
      <c r="G29" s="12" t="s">
        <v>7</v>
      </c>
      <c r="H29" s="12" t="s">
        <v>7</v>
      </c>
      <c r="I29" s="12" t="s">
        <v>7</v>
      </c>
      <c r="J29" s="12" t="s">
        <v>7</v>
      </c>
      <c r="K29" s="12" t="s">
        <v>7</v>
      </c>
      <c r="L29" s="12" t="s">
        <v>7</v>
      </c>
      <c r="M29" s="12" t="s">
        <v>7</v>
      </c>
      <c r="N29" s="12" t="s">
        <v>7</v>
      </c>
      <c r="O29" s="12" t="s">
        <v>7</v>
      </c>
      <c r="P29" s="12" t="s">
        <v>7</v>
      </c>
      <c r="Q29" s="12" t="s">
        <v>7</v>
      </c>
      <c r="R29" s="12" t="s">
        <v>7</v>
      </c>
      <c r="S29" s="12" t="s">
        <v>7</v>
      </c>
      <c r="T29" s="12" t="s">
        <v>7</v>
      </c>
      <c r="U29" s="12" t="s">
        <v>7</v>
      </c>
    </row>
    <row r="30" spans="1:21" x14ac:dyDescent="0.25">
      <c r="A30" s="9">
        <v>43738</v>
      </c>
      <c r="B30" s="12" t="s">
        <v>7</v>
      </c>
      <c r="C30" s="12" t="s">
        <v>7</v>
      </c>
      <c r="D30" s="12" t="s">
        <v>7</v>
      </c>
      <c r="E30" s="12" t="s">
        <v>7</v>
      </c>
      <c r="F30" s="12" t="s">
        <v>7</v>
      </c>
      <c r="G30" s="12" t="s">
        <v>7</v>
      </c>
      <c r="H30" s="12" t="s">
        <v>7</v>
      </c>
      <c r="I30" s="12" t="s">
        <v>7</v>
      </c>
      <c r="J30" s="12" t="s">
        <v>7</v>
      </c>
      <c r="K30" s="12" t="s">
        <v>7</v>
      </c>
      <c r="L30" s="12" t="s">
        <v>7</v>
      </c>
      <c r="M30" s="12" t="s">
        <v>7</v>
      </c>
      <c r="N30" s="12" t="s">
        <v>7</v>
      </c>
      <c r="O30" s="12" t="s">
        <v>7</v>
      </c>
      <c r="P30" s="12" t="s">
        <v>7</v>
      </c>
      <c r="Q30" s="12" t="s">
        <v>7</v>
      </c>
      <c r="R30" s="12" t="s">
        <v>7</v>
      </c>
      <c r="S30" s="12" t="s">
        <v>7</v>
      </c>
      <c r="T30" s="12" t="s">
        <v>7</v>
      </c>
      <c r="U30" s="12" t="s">
        <v>7</v>
      </c>
    </row>
    <row r="31" spans="1:21" x14ac:dyDescent="0.25">
      <c r="A31" s="9">
        <v>43830</v>
      </c>
      <c r="B31" s="12" t="s">
        <v>7</v>
      </c>
      <c r="C31" s="12" t="s">
        <v>7</v>
      </c>
      <c r="D31" s="12" t="s">
        <v>7</v>
      </c>
      <c r="E31" s="12" t="s">
        <v>7</v>
      </c>
      <c r="F31" s="12" t="s">
        <v>7</v>
      </c>
      <c r="G31" s="12" t="s">
        <v>7</v>
      </c>
      <c r="H31" s="12" t="s">
        <v>7</v>
      </c>
      <c r="I31" s="12" t="s">
        <v>7</v>
      </c>
      <c r="J31" s="12" t="s">
        <v>7</v>
      </c>
      <c r="K31" s="12" t="s">
        <v>7</v>
      </c>
      <c r="L31" s="12" t="s">
        <v>7</v>
      </c>
      <c r="M31" s="12" t="s">
        <v>7</v>
      </c>
      <c r="N31" s="12" t="s">
        <v>7</v>
      </c>
      <c r="O31" s="12" t="s">
        <v>7</v>
      </c>
      <c r="P31" s="12" t="s">
        <v>7</v>
      </c>
      <c r="Q31" s="12" t="s">
        <v>7</v>
      </c>
      <c r="R31" s="12" t="s">
        <v>7</v>
      </c>
      <c r="S31" s="12" t="s">
        <v>7</v>
      </c>
      <c r="T31" s="12" t="s">
        <v>7</v>
      </c>
      <c r="U31" s="12" t="s">
        <v>7</v>
      </c>
    </row>
    <row r="32" spans="1:21" x14ac:dyDescent="0.25">
      <c r="A32" s="9">
        <v>43921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</row>
    <row r="33" spans="1:21" x14ac:dyDescent="0.25">
      <c r="A33" s="9">
        <v>44012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5.1999999999999998E-2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</row>
    <row r="34" spans="1:21" x14ac:dyDescent="0.25">
      <c r="A34" s="9">
        <v>44104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</row>
    <row r="35" spans="1:21" x14ac:dyDescent="0.25">
      <c r="A35" s="9" t="s">
        <v>112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E4A6F-6A45-4468-8BAC-CCDD1EB716C5}">
  <dimension ref="A1:M18"/>
  <sheetViews>
    <sheetView workbookViewId="0">
      <selection activeCell="E26" sqref="E26"/>
    </sheetView>
  </sheetViews>
  <sheetFormatPr defaultColWidth="8.7109375" defaultRowHeight="15" x14ac:dyDescent="0.25"/>
  <cols>
    <col min="1" max="1" width="15.5703125" style="10" customWidth="1"/>
    <col min="2" max="13" width="10.5703125" style="2" customWidth="1"/>
    <col min="14" max="16384" width="8.7109375" style="2"/>
  </cols>
  <sheetData>
    <row r="1" spans="1:13" x14ac:dyDescent="0.25">
      <c r="A1" s="18" t="s">
        <v>124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8.5" x14ac:dyDescent="0.25">
      <c r="A2" s="15" t="s">
        <v>41</v>
      </c>
      <c r="B2" s="16" t="s">
        <v>67</v>
      </c>
      <c r="C2" s="16" t="s">
        <v>55</v>
      </c>
      <c r="D2" s="16" t="s">
        <v>4</v>
      </c>
      <c r="E2" s="16" t="s">
        <v>68</v>
      </c>
      <c r="F2" s="16" t="s">
        <v>62</v>
      </c>
      <c r="G2" s="16" t="s">
        <v>71</v>
      </c>
      <c r="H2" s="16" t="s">
        <v>72</v>
      </c>
      <c r="I2" s="16" t="s">
        <v>73</v>
      </c>
      <c r="J2" s="16" t="s">
        <v>74</v>
      </c>
      <c r="K2" s="16" t="s">
        <v>75</v>
      </c>
      <c r="L2" s="16" t="s">
        <v>76</v>
      </c>
      <c r="M2" s="16" t="s">
        <v>34</v>
      </c>
    </row>
    <row r="3" spans="1:13" x14ac:dyDescent="0.25">
      <c r="A3" s="15"/>
      <c r="B3" s="16" t="s">
        <v>58</v>
      </c>
      <c r="C3" s="16" t="s">
        <v>58</v>
      </c>
      <c r="D3" s="16" t="s">
        <v>58</v>
      </c>
      <c r="E3" s="16" t="s">
        <v>58</v>
      </c>
      <c r="F3" s="16" t="s">
        <v>58</v>
      </c>
      <c r="G3" s="16" t="s">
        <v>58</v>
      </c>
      <c r="H3" s="16" t="s">
        <v>58</v>
      </c>
      <c r="I3" s="16" t="s">
        <v>58</v>
      </c>
      <c r="J3" s="16" t="s">
        <v>58</v>
      </c>
      <c r="K3" s="16" t="s">
        <v>58</v>
      </c>
      <c r="L3" s="16" t="s">
        <v>58</v>
      </c>
      <c r="M3" s="16" t="s">
        <v>58</v>
      </c>
    </row>
    <row r="4" spans="1:13" x14ac:dyDescent="0.25">
      <c r="A4" s="15" t="s">
        <v>42</v>
      </c>
      <c r="B4" s="14" t="s">
        <v>52</v>
      </c>
      <c r="C4" s="14" t="s">
        <v>52</v>
      </c>
      <c r="D4" s="14" t="s">
        <v>53</v>
      </c>
      <c r="E4" s="14" t="s">
        <v>52</v>
      </c>
      <c r="F4" s="14" t="s">
        <v>52</v>
      </c>
      <c r="G4" s="14" t="s">
        <v>48</v>
      </c>
      <c r="H4" s="14" t="s">
        <v>48</v>
      </c>
      <c r="I4" s="14" t="s">
        <v>48</v>
      </c>
      <c r="J4" s="14" t="s">
        <v>48</v>
      </c>
      <c r="K4" s="14" t="s">
        <v>48</v>
      </c>
      <c r="L4" s="14" t="s">
        <v>52</v>
      </c>
      <c r="M4" s="14" t="s">
        <v>66</v>
      </c>
    </row>
    <row r="5" spans="1:13" x14ac:dyDescent="0.25">
      <c r="A5" s="15" t="s">
        <v>43</v>
      </c>
      <c r="B5" s="14" t="s">
        <v>49</v>
      </c>
      <c r="C5" s="14" t="s">
        <v>49</v>
      </c>
      <c r="D5" s="14" t="s">
        <v>49</v>
      </c>
      <c r="E5" s="14" t="s">
        <v>49</v>
      </c>
      <c r="F5" s="14" t="s">
        <v>49</v>
      </c>
      <c r="G5" s="14" t="s">
        <v>49</v>
      </c>
      <c r="H5" s="14" t="s">
        <v>49</v>
      </c>
      <c r="I5" s="14" t="s">
        <v>49</v>
      </c>
      <c r="J5" s="14" t="s">
        <v>49</v>
      </c>
      <c r="K5" s="14" t="s">
        <v>49</v>
      </c>
      <c r="L5" s="14" t="s">
        <v>49</v>
      </c>
      <c r="M5" s="14" t="s">
        <v>49</v>
      </c>
    </row>
    <row r="6" spans="1:13" x14ac:dyDescent="0.25">
      <c r="A6" s="15" t="s">
        <v>44</v>
      </c>
      <c r="B6" s="14">
        <f>IF(COUNTIF($B$11:$B$17,"*&lt;*")&lt;&gt;0,0,MIN($B$11:$B$17))</f>
        <v>31900</v>
      </c>
      <c r="C6" s="14">
        <f>IF(COUNTIF($C$11:$C$17,"*&lt;*")&lt;&gt;0,0,MIN($C$11:$C$17))</f>
        <v>16.399999999999999</v>
      </c>
      <c r="D6" s="14">
        <f>IF(COUNTIF($D$11:$D$17,"*&lt;*")&lt;&gt;0,0,MIN($D$11:$D$17))</f>
        <v>7.91</v>
      </c>
      <c r="E6" s="14">
        <f>IF(COUNTIF($E$11:$E$17,"*&lt;*")&lt;&gt;0,0,MIN($E$11:$E$17))</f>
        <v>0.02</v>
      </c>
      <c r="F6" s="14">
        <f>IF(COUNTIF($F$11:$F$17,"*&lt;*")&lt;&gt;0,0,MIN($F$11:$F$17))</f>
        <v>4.8000000000000001E-2</v>
      </c>
      <c r="G6" s="14">
        <f>IF(COUNTIF($G$11:$G$17,"*&lt;*")&lt;&gt;0,0,MIN($G$11:$G$17))</f>
        <v>0</v>
      </c>
      <c r="H6" s="14">
        <f>IF(COUNTIF($H$11:$H$17,"*&lt;*")&lt;&gt;0,0,MIN($H$11:$H$17))</f>
        <v>0</v>
      </c>
      <c r="I6" s="14">
        <f>IF(COUNTIF($I$11:$I$17,"*&lt;*")&lt;&gt;0,0,MIN($I$11:$I$17))</f>
        <v>0</v>
      </c>
      <c r="J6" s="14">
        <f>IF(COUNTIF($J$11:$J$17,"*&lt;*")&lt;&gt;0,0,MIN($J$11:$J$17))</f>
        <v>0</v>
      </c>
      <c r="K6" s="14">
        <f>IF(COUNTIF($K$11:$K$17,"*&lt;*")&lt;&gt;0,0,MIN($K$11:$K$17))</f>
        <v>20</v>
      </c>
      <c r="L6" s="14">
        <f>IF(COUNTIF($L$11:$L$17,"*&lt;*")&lt;&gt;0,0,MIN($L$11:$L$17))</f>
        <v>0</v>
      </c>
      <c r="M6" s="14">
        <f>IF(COUNTIF($M$11:$M$17,"*&lt;*")&lt;&gt;0,0,MIN($M$11:$M$17))</f>
        <v>3.1300000000000001E-2</v>
      </c>
    </row>
    <row r="7" spans="1:13" x14ac:dyDescent="0.25">
      <c r="A7" s="15" t="s">
        <v>45</v>
      </c>
      <c r="B7" s="14">
        <f>IF(SUM($B$11:$B$17)=0,0,MAX($B$11:$B$17))</f>
        <v>31900</v>
      </c>
      <c r="C7" s="14">
        <f>IF(SUM($C$11:$C$17)=0,0,MAX($C$11:$C$17))</f>
        <v>16.399999999999999</v>
      </c>
      <c r="D7" s="14">
        <f>IF(SUM($D$11:$D$17)=0,0,MAX($D$11:$D$17))</f>
        <v>7.91</v>
      </c>
      <c r="E7" s="14">
        <f>IF(SUM($E$11:$E$17)=0,0,MAX($E$11:$E$17))</f>
        <v>0.02</v>
      </c>
      <c r="F7" s="14">
        <f>IF(SUM($F$11:$F$17)=0,0,MAX($F$11:$F$17))</f>
        <v>4.8000000000000001E-2</v>
      </c>
      <c r="G7" s="14">
        <f>IF(SUM($G$11:$G$17)=0,0,MAX($G$11:$G$17))</f>
        <v>0</v>
      </c>
      <c r="H7" s="14">
        <f>IF(SUM($H$11:$H$17)=0,0,MAX($H$11:$H$17))</f>
        <v>0</v>
      </c>
      <c r="I7" s="14">
        <f>IF(SUM($I$11:$I$17)=0,0,MAX($I$11:$I$17))</f>
        <v>0</v>
      </c>
      <c r="J7" s="14">
        <f>IF(SUM($J$11:$J$17)=0,0,MAX($J$11:$J$17))</f>
        <v>0</v>
      </c>
      <c r="K7" s="14">
        <f>IF(SUM($K$11:$K$17)=0,0,MAX($K$11:$K$17))</f>
        <v>20</v>
      </c>
      <c r="L7" s="14">
        <f>IF(SUM($L$11:$L$17)=0,0,MAX($L$11:$L$17))</f>
        <v>0</v>
      </c>
      <c r="M7" s="14">
        <f>IF(SUM($M$11:$M$17)=0,0,MAX($M$11:$M$17))</f>
        <v>3.1300000000000001E-2</v>
      </c>
    </row>
    <row r="8" spans="1:13" x14ac:dyDescent="0.25">
      <c r="A8" s="15" t="s">
        <v>46</v>
      </c>
      <c r="B8" s="14" t="str">
        <f>IFERROR(IF(ISODD(COUNTA($B$11:$B$17)),LARGE($B$11:$B$17,INT(COUNTA($B$11:$B$17)/2)+1),(LARGE($B$11:$B$17,INT(COUNTA($B$11:$B$17)/2)+1)+LARGE($B$11:$B$17,INT(COUNTA($B$11:$B$17)/2)))/2),IF(COUNT($B$11:$B$17)=COUNTA($B$11:$B$17)/2,SMALL($B$11:$B$17,1)/2, "Non-Detect"))</f>
        <v>Non-Detect</v>
      </c>
      <c r="C8" s="14" t="str">
        <f>IFERROR(IF(ISODD(COUNTA($C$11:$C$17)),LARGE($C$11:$C$17,INT(COUNTA($C$11:$C$17)/2)+1),(LARGE($C$11:$C$17,INT(COUNTA($C$11:$C$17)/2)+1)+LARGE($C$11:$C$17,INT(COUNTA($C$11:$C$17)/2)))/2),IF(COUNT($C$11:$C$17)=COUNTA($C$11:$C$17)/2,SMALL($C$11:$C$17,1)/2, "Non-Detect"))</f>
        <v>Non-Detect</v>
      </c>
      <c r="D8" s="14" t="str">
        <f>IFERROR(IF(ISODD(COUNTA($D$11:$D$17)),LARGE($D$11:$D$17,INT(COUNTA($D$11:$D$17)/2)+1),(LARGE($D$11:$D$17,INT(COUNTA($D$11:$D$17)/2)+1)+LARGE($D$11:$D$17,INT(COUNTA($D$11:$D$17)/2)))/2),IF(COUNT($D$11:$D$17)=COUNTA($D$11:$D$17)/2,SMALL($D$11:$D$17,1)/2, "Non-Detect"))</f>
        <v>Non-Detect</v>
      </c>
      <c r="E8" s="14" t="str">
        <f>IFERROR(IF(ISODD(COUNTA($E$11:$E$17)),LARGE($E$11:$E$17,INT(COUNTA($E$11:$E$17)/2)+1),(LARGE($E$11:$E$17,INT(COUNTA($E$11:$E$17)/2)+1)+LARGE($E$11:$E$17,INT(COUNTA($E$11:$E$17)/2)))/2),IF(COUNT($E$11:$E$17)=COUNTA($E$11:$E$17)/2,SMALL($E$11:$E$17,1)/2, "Non-Detect"))</f>
        <v>Non-Detect</v>
      </c>
      <c r="F8" s="14" t="str">
        <f>IFERROR(IF(ISODD(COUNTA($F$11:$F$17)),LARGE($F$11:$F$17,INT(COUNTA($F$11:$F$17)/2)+1),(LARGE($F$11:$F$17,INT(COUNTA($F$11:$F$17)/2)+1)+LARGE($F$11:$F$17,INT(COUNTA($F$11:$F$17)/2)))/2),IF(COUNT($F$11:$F$17)=COUNTA($F$11:$F$17)/2,SMALL($F$11:$F$17,1)/2, "Non-Detect"))</f>
        <v>Non-Detect</v>
      </c>
      <c r="G8" s="14" t="str">
        <f>IFERROR(IF(ISODD(COUNTA($G$11:$G$17)),LARGE($G$11:$G$17,INT(COUNTA($G$11:$G$17)/2)+1),(LARGE($G$11:$G$17,INT(COUNTA($G$11:$G$17)/2)+1)+LARGE($G$11:$G$17,INT(COUNTA($G$11:$G$17)/2)))/2),IF(COUNT($G$11:$G$17)=COUNTA($G$11:$G$17)/2,SMALL($G$11:$G$17,1)/2, "Non-Detect"))</f>
        <v>Non-Detect</v>
      </c>
      <c r="H8" s="14" t="str">
        <f>IFERROR(IF(ISODD(COUNTA($H$11:$H$17)),LARGE($H$11:$H$17,INT(COUNTA($H$11:$H$17)/2)+1),(LARGE($H$11:$H$17,INT(COUNTA($H$11:$H$17)/2)+1)+LARGE($H$11:$H$17,INT(COUNTA($H$11:$H$17)/2)))/2),IF(COUNT($H$11:$H$17)=COUNTA($H$11:$H$17)/2,SMALL($H$11:$H$17,1)/2, "Non-Detect"))</f>
        <v>Non-Detect</v>
      </c>
      <c r="I8" s="14" t="str">
        <f>IFERROR(IF(ISODD(COUNTA($I$11:$I$17)),LARGE($I$11:$I$17,INT(COUNTA($I$11:$I$17)/2)+1),(LARGE($I$11:$I$17,INT(COUNTA($I$11:$I$17)/2)+1)+LARGE($I$11:$I$17,INT(COUNTA($I$11:$I$17)/2)))/2),IF(COUNT($I$11:$I$17)=COUNTA($I$11:$I$17)/2,SMALL($I$11:$I$17,1)/2, "Non-Detect"))</f>
        <v>Non-Detect</v>
      </c>
      <c r="J8" s="14" t="str">
        <f>IFERROR(IF(ISODD(COUNTA($J$11:$J$17)),LARGE($J$11:$J$17,INT(COUNTA($J$11:$J$17)/2)+1),(LARGE($J$11:$J$17,INT(COUNTA($J$11:$J$17)/2)+1)+LARGE($J$11:$J$17,INT(COUNTA($J$11:$J$17)/2)))/2),IF(COUNT($J$11:$J$17)=COUNTA($J$11:$J$17)/2,SMALL($J$11:$J$17,1)/2, "Non-Detect"))</f>
        <v>Non-Detect</v>
      </c>
      <c r="K8" s="14" t="str">
        <f>IFERROR(IF(ISODD(COUNTA($K$11:$K$17)),LARGE($K$11:$K$17,INT(COUNTA($K$11:$K$17)/2)+1),(LARGE($K$11:$K$17,INT(COUNTA($K$11:$K$17)/2)+1)+LARGE($K$11:$K$17,INT(COUNTA($K$11:$K$17)/2)))/2),IF(COUNT($K$11:$K$17)=COUNTA($K$11:$K$17)/2,SMALL($K$11:$K$17,1)/2, "Non-Detect"))</f>
        <v>Non-Detect</v>
      </c>
      <c r="L8" s="14" t="str">
        <f>IFERROR(IF(ISODD(COUNTA($L$11:$L$17)),LARGE($L$11:$L$17,INT(COUNTA($L$11:$L$17)/2)+1),(LARGE($L$11:$L$17,INT(COUNTA($L$11:$L$17)/2)+1)+LARGE($L$11:$L$17,INT(COUNTA($L$11:$L$17)/2)))/2),IF(COUNT($L$11:$L$17)=COUNTA($L$11:$L$17)/2,SMALL($L$11:$L$17,1)/2, "Non-Detect"))</f>
        <v>Non-Detect</v>
      </c>
      <c r="M8" s="14" t="str">
        <f>IFERROR(IF(ISODD(COUNTA($M$11:$M$17)),LARGE($M$11:$M$17,INT(COUNTA($M$11:$M$17)/2)+1),(LARGE($M$11:$M$17,INT(COUNTA($M$11:$M$17)/2)+1)+LARGE($M$11:$M$17,INT(COUNTA($M$11:$M$17)/2)))/2),IF(COUNT($M$11:$M$17)=COUNTA($M$11:$M$17)/2,SMALL($M$11:$M$17,1)/2, "Non-Detect"))</f>
        <v>Non-Detect</v>
      </c>
    </row>
    <row r="9" spans="1:13" x14ac:dyDescent="0.25">
      <c r="A9" s="15" t="s">
        <v>47</v>
      </c>
      <c r="B9" s="14" t="s">
        <v>60</v>
      </c>
      <c r="C9" s="14" t="s">
        <v>60</v>
      </c>
      <c r="D9" s="14" t="s">
        <v>60</v>
      </c>
      <c r="E9" s="14" t="s">
        <v>60</v>
      </c>
      <c r="F9" s="14" t="s">
        <v>60</v>
      </c>
      <c r="G9" s="14" t="s">
        <v>60</v>
      </c>
      <c r="H9" s="14" t="s">
        <v>60</v>
      </c>
      <c r="I9" s="14" t="s">
        <v>60</v>
      </c>
      <c r="J9" s="14" t="s">
        <v>60</v>
      </c>
      <c r="K9" s="14" t="s">
        <v>60</v>
      </c>
      <c r="L9" s="14" t="s">
        <v>60</v>
      </c>
      <c r="M9" s="14" t="s">
        <v>60</v>
      </c>
    </row>
    <row r="10" spans="1:13" ht="42.75" x14ac:dyDescent="0.25">
      <c r="A10" s="13" t="s">
        <v>79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25">
      <c r="A11" s="9">
        <v>42004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x14ac:dyDescent="0.25">
      <c r="A12" s="9">
        <v>42369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1:13" x14ac:dyDescent="0.25">
      <c r="A13" s="9">
        <v>42735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x14ac:dyDescent="0.25">
      <c r="A14" s="9">
        <v>43100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x14ac:dyDescent="0.25">
      <c r="A15" s="9">
        <v>43373</v>
      </c>
      <c r="B15" s="12" t="s">
        <v>7</v>
      </c>
      <c r="C15" s="12" t="s">
        <v>7</v>
      </c>
      <c r="D15" s="12" t="s">
        <v>7</v>
      </c>
      <c r="E15" s="12" t="s">
        <v>7</v>
      </c>
      <c r="F15" s="12" t="s">
        <v>7</v>
      </c>
      <c r="G15" s="12" t="s">
        <v>7</v>
      </c>
      <c r="H15" s="12" t="s">
        <v>7</v>
      </c>
      <c r="I15" s="12" t="s">
        <v>7</v>
      </c>
      <c r="J15" s="12" t="s">
        <v>7</v>
      </c>
      <c r="K15" s="12" t="s">
        <v>7</v>
      </c>
      <c r="L15" s="12" t="s">
        <v>7</v>
      </c>
      <c r="M15" s="12" t="s">
        <v>7</v>
      </c>
    </row>
    <row r="16" spans="1:13" x14ac:dyDescent="0.25">
      <c r="A16" s="9">
        <v>43738</v>
      </c>
      <c r="B16" s="12" t="s">
        <v>7</v>
      </c>
      <c r="C16" s="12" t="s">
        <v>7</v>
      </c>
      <c r="D16" s="12" t="s">
        <v>7</v>
      </c>
      <c r="E16" s="12" t="s">
        <v>7</v>
      </c>
      <c r="F16" s="12" t="s">
        <v>7</v>
      </c>
      <c r="G16" s="12" t="s">
        <v>7</v>
      </c>
      <c r="H16" s="12" t="s">
        <v>7</v>
      </c>
      <c r="I16" s="12" t="s">
        <v>7</v>
      </c>
      <c r="J16" s="12" t="s">
        <v>7</v>
      </c>
      <c r="K16" s="12" t="s">
        <v>7</v>
      </c>
      <c r="L16" s="12" t="s">
        <v>7</v>
      </c>
      <c r="M16" s="12" t="s">
        <v>7</v>
      </c>
    </row>
    <row r="17" spans="1:13" x14ac:dyDescent="0.25">
      <c r="A17" s="9">
        <v>44104</v>
      </c>
      <c r="B17" s="12">
        <v>31900</v>
      </c>
      <c r="C17" s="12">
        <v>16.399999999999999</v>
      </c>
      <c r="D17" s="12">
        <v>7.91</v>
      </c>
      <c r="E17" s="12">
        <v>0.02</v>
      </c>
      <c r="F17" s="12">
        <v>4.8000000000000001E-2</v>
      </c>
      <c r="G17" s="12">
        <v>0</v>
      </c>
      <c r="H17" s="12">
        <v>0</v>
      </c>
      <c r="I17" s="12">
        <v>0</v>
      </c>
      <c r="J17" s="12">
        <v>0</v>
      </c>
      <c r="K17" s="12">
        <v>20</v>
      </c>
      <c r="L17" s="12">
        <v>0</v>
      </c>
      <c r="M17" s="12">
        <v>3.1300000000000001E-2</v>
      </c>
    </row>
    <row r="18" spans="1:13" x14ac:dyDescent="0.25">
      <c r="A18" s="9" t="s">
        <v>117</v>
      </c>
      <c r="B18" s="5">
        <v>30300</v>
      </c>
      <c r="C18" s="5">
        <v>20</v>
      </c>
      <c r="D18" s="5">
        <v>7.68</v>
      </c>
      <c r="E18" s="5">
        <v>0</v>
      </c>
      <c r="F18" s="5">
        <v>0.13</v>
      </c>
      <c r="G18" s="5">
        <v>0</v>
      </c>
      <c r="H18" s="5">
        <v>13.8</v>
      </c>
      <c r="I18" s="5">
        <v>1.5</v>
      </c>
      <c r="J18" s="5">
        <v>19.2</v>
      </c>
      <c r="K18" s="5">
        <v>20</v>
      </c>
      <c r="L18" s="5">
        <v>2.8</v>
      </c>
      <c r="M18" s="5">
        <v>28.1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274D6-127D-438D-A5A9-796A7946E6F5}">
  <dimension ref="A1:M25"/>
  <sheetViews>
    <sheetView workbookViewId="0">
      <selection activeCell="A26" sqref="A26"/>
    </sheetView>
  </sheetViews>
  <sheetFormatPr defaultColWidth="8.7109375" defaultRowHeight="15" x14ac:dyDescent="0.25"/>
  <cols>
    <col min="1" max="1" width="15.5703125" style="10" customWidth="1"/>
    <col min="2" max="13" width="10.5703125" style="2" customWidth="1"/>
    <col min="14" max="16384" width="8.7109375" style="2"/>
  </cols>
  <sheetData>
    <row r="1" spans="1:13" x14ac:dyDescent="0.25">
      <c r="A1" s="18" t="s">
        <v>39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8.5" x14ac:dyDescent="0.25">
      <c r="A2" s="15" t="s">
        <v>41</v>
      </c>
      <c r="B2" s="16" t="s">
        <v>67</v>
      </c>
      <c r="C2" s="16" t="s">
        <v>55</v>
      </c>
      <c r="D2" s="16" t="s">
        <v>4</v>
      </c>
      <c r="E2" s="16" t="s">
        <v>68</v>
      </c>
      <c r="F2" s="16" t="s">
        <v>62</v>
      </c>
      <c r="G2" s="16" t="s">
        <v>71</v>
      </c>
      <c r="H2" s="16" t="s">
        <v>72</v>
      </c>
      <c r="I2" s="16" t="s">
        <v>73</v>
      </c>
      <c r="J2" s="16" t="s">
        <v>74</v>
      </c>
      <c r="K2" s="16" t="s">
        <v>75</v>
      </c>
      <c r="L2" s="16" t="s">
        <v>76</v>
      </c>
      <c r="M2" s="16" t="s">
        <v>34</v>
      </c>
    </row>
    <row r="3" spans="1:13" x14ac:dyDescent="0.25">
      <c r="A3" s="15"/>
      <c r="B3" s="16" t="s">
        <v>58</v>
      </c>
      <c r="C3" s="16" t="s">
        <v>58</v>
      </c>
      <c r="D3" s="16" t="s">
        <v>58</v>
      </c>
      <c r="E3" s="16" t="s">
        <v>58</v>
      </c>
      <c r="F3" s="16" t="s">
        <v>58</v>
      </c>
      <c r="G3" s="16" t="s">
        <v>58</v>
      </c>
      <c r="H3" s="16" t="s">
        <v>58</v>
      </c>
      <c r="I3" s="16" t="s">
        <v>58</v>
      </c>
      <c r="J3" s="16" t="s">
        <v>58</v>
      </c>
      <c r="K3" s="16" t="s">
        <v>58</v>
      </c>
      <c r="L3" s="16" t="s">
        <v>58</v>
      </c>
      <c r="M3" s="16" t="s">
        <v>58</v>
      </c>
    </row>
    <row r="4" spans="1:13" x14ac:dyDescent="0.25">
      <c r="A4" s="15" t="s">
        <v>42</v>
      </c>
      <c r="B4" s="14" t="s">
        <v>52</v>
      </c>
      <c r="C4" s="14" t="s">
        <v>52</v>
      </c>
      <c r="D4" s="14" t="s">
        <v>53</v>
      </c>
      <c r="E4" s="14" t="s">
        <v>52</v>
      </c>
      <c r="F4" s="14" t="s">
        <v>52</v>
      </c>
      <c r="G4" s="14" t="s">
        <v>48</v>
      </c>
      <c r="H4" s="14" t="s">
        <v>48</v>
      </c>
      <c r="I4" s="14" t="s">
        <v>48</v>
      </c>
      <c r="J4" s="14" t="s">
        <v>48</v>
      </c>
      <c r="K4" s="14" t="s">
        <v>48</v>
      </c>
      <c r="L4" s="14" t="s">
        <v>52</v>
      </c>
      <c r="M4" s="14" t="s">
        <v>66</v>
      </c>
    </row>
    <row r="5" spans="1:13" x14ac:dyDescent="0.25">
      <c r="A5" s="15" t="s">
        <v>43</v>
      </c>
      <c r="B5" s="14" t="s">
        <v>49</v>
      </c>
      <c r="C5" s="14" t="s">
        <v>49</v>
      </c>
      <c r="D5" s="14" t="s">
        <v>49</v>
      </c>
      <c r="E5" s="14" t="s">
        <v>49</v>
      </c>
      <c r="F5" s="14" t="s">
        <v>49</v>
      </c>
      <c r="G5" s="14" t="s">
        <v>49</v>
      </c>
      <c r="H5" s="14" t="s">
        <v>49</v>
      </c>
      <c r="I5" s="14" t="s">
        <v>49</v>
      </c>
      <c r="J5" s="14" t="s">
        <v>49</v>
      </c>
      <c r="K5" s="14" t="s">
        <v>49</v>
      </c>
      <c r="L5" s="14" t="s">
        <v>49</v>
      </c>
      <c r="M5" s="14" t="s">
        <v>49</v>
      </c>
    </row>
    <row r="6" spans="1:13" x14ac:dyDescent="0.25">
      <c r="A6" s="15" t="s">
        <v>44</v>
      </c>
      <c r="B6" s="14" t="s">
        <v>85</v>
      </c>
      <c r="C6" s="14" t="s">
        <v>85</v>
      </c>
      <c r="D6" s="14" t="s">
        <v>85</v>
      </c>
      <c r="E6" s="14" t="s">
        <v>85</v>
      </c>
      <c r="F6" s="14" t="s">
        <v>85</v>
      </c>
      <c r="G6" s="14" t="s">
        <v>85</v>
      </c>
      <c r="H6" s="14" t="s">
        <v>85</v>
      </c>
      <c r="I6" s="14" t="s">
        <v>85</v>
      </c>
      <c r="J6" s="14" t="s">
        <v>85</v>
      </c>
      <c r="K6" s="14" t="s">
        <v>85</v>
      </c>
      <c r="L6" s="14" t="s">
        <v>85</v>
      </c>
      <c r="M6" s="14" t="s">
        <v>85</v>
      </c>
    </row>
    <row r="7" spans="1:13" x14ac:dyDescent="0.25">
      <c r="A7" s="15" t="s">
        <v>45</v>
      </c>
      <c r="B7" s="14" t="s">
        <v>85</v>
      </c>
      <c r="C7" s="14" t="s">
        <v>85</v>
      </c>
      <c r="D7" s="14" t="s">
        <v>85</v>
      </c>
      <c r="E7" s="14" t="s">
        <v>85</v>
      </c>
      <c r="F7" s="14" t="s">
        <v>85</v>
      </c>
      <c r="G7" s="14" t="s">
        <v>85</v>
      </c>
      <c r="H7" s="14" t="s">
        <v>85</v>
      </c>
      <c r="I7" s="14" t="s">
        <v>85</v>
      </c>
      <c r="J7" s="14" t="s">
        <v>85</v>
      </c>
      <c r="K7" s="14" t="s">
        <v>85</v>
      </c>
      <c r="L7" s="14" t="s">
        <v>85</v>
      </c>
      <c r="M7" s="14" t="s">
        <v>85</v>
      </c>
    </row>
    <row r="8" spans="1:13" x14ac:dyDescent="0.25">
      <c r="A8" s="15" t="s">
        <v>46</v>
      </c>
      <c r="B8" s="14" t="s">
        <v>85</v>
      </c>
      <c r="C8" s="14" t="s">
        <v>85</v>
      </c>
      <c r="D8" s="14" t="s">
        <v>85</v>
      </c>
      <c r="E8" s="14" t="s">
        <v>85</v>
      </c>
      <c r="F8" s="14" t="s">
        <v>85</v>
      </c>
      <c r="G8" s="14" t="s">
        <v>85</v>
      </c>
      <c r="H8" s="14" t="s">
        <v>85</v>
      </c>
      <c r="I8" s="14" t="s">
        <v>85</v>
      </c>
      <c r="J8" s="14" t="s">
        <v>85</v>
      </c>
      <c r="K8" s="14" t="s">
        <v>85</v>
      </c>
      <c r="L8" s="14" t="s">
        <v>85</v>
      </c>
      <c r="M8" s="14" t="s">
        <v>85</v>
      </c>
    </row>
    <row r="9" spans="1:13" x14ac:dyDescent="0.25">
      <c r="A9" s="15" t="s">
        <v>47</v>
      </c>
      <c r="B9" s="14" t="s">
        <v>60</v>
      </c>
      <c r="C9" s="14" t="s">
        <v>60</v>
      </c>
      <c r="D9" s="14" t="s">
        <v>60</v>
      </c>
      <c r="E9" s="14" t="s">
        <v>60</v>
      </c>
      <c r="F9" s="14" t="s">
        <v>60</v>
      </c>
      <c r="G9" s="14" t="s">
        <v>60</v>
      </c>
      <c r="H9" s="14" t="s">
        <v>60</v>
      </c>
      <c r="I9" s="14" t="s">
        <v>60</v>
      </c>
      <c r="J9" s="14" t="s">
        <v>60</v>
      </c>
      <c r="K9" s="14" t="s">
        <v>60</v>
      </c>
      <c r="L9" s="14" t="s">
        <v>60</v>
      </c>
      <c r="M9" s="14" t="s">
        <v>60</v>
      </c>
    </row>
    <row r="10" spans="1:13" ht="42.75" x14ac:dyDescent="0.25">
      <c r="A10" s="13" t="s">
        <v>79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25">
      <c r="A11" s="9">
        <v>42004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x14ac:dyDescent="0.25">
      <c r="A12" s="9">
        <v>42094</v>
      </c>
      <c r="B12" s="12" t="s">
        <v>81</v>
      </c>
      <c r="C12" s="12" t="s">
        <v>81</v>
      </c>
      <c r="D12" s="12" t="s">
        <v>81</v>
      </c>
      <c r="E12" s="12" t="s">
        <v>81</v>
      </c>
      <c r="F12" s="12" t="s">
        <v>81</v>
      </c>
      <c r="G12" s="12" t="s">
        <v>81</v>
      </c>
      <c r="H12" s="12" t="s">
        <v>81</v>
      </c>
      <c r="I12" s="12" t="s">
        <v>81</v>
      </c>
      <c r="J12" s="12" t="s">
        <v>81</v>
      </c>
      <c r="K12" s="12" t="s">
        <v>81</v>
      </c>
      <c r="L12" s="12" t="s">
        <v>81</v>
      </c>
      <c r="M12" s="12" t="s">
        <v>81</v>
      </c>
    </row>
    <row r="13" spans="1:13" x14ac:dyDescent="0.25">
      <c r="A13" s="9">
        <v>42185</v>
      </c>
      <c r="B13" s="12" t="s">
        <v>7</v>
      </c>
      <c r="C13" s="12" t="s">
        <v>7</v>
      </c>
      <c r="D13" s="12" t="s">
        <v>7</v>
      </c>
      <c r="E13" s="12" t="s">
        <v>7</v>
      </c>
      <c r="F13" s="12" t="s">
        <v>7</v>
      </c>
      <c r="G13" s="12" t="s">
        <v>7</v>
      </c>
      <c r="H13" s="12" t="s">
        <v>7</v>
      </c>
      <c r="I13" s="12" t="s">
        <v>7</v>
      </c>
      <c r="J13" s="12" t="s">
        <v>7</v>
      </c>
      <c r="K13" s="12" t="s">
        <v>7</v>
      </c>
      <c r="L13" s="12" t="s">
        <v>7</v>
      </c>
      <c r="M13" s="12" t="s">
        <v>7</v>
      </c>
    </row>
    <row r="14" spans="1:13" x14ac:dyDescent="0.25">
      <c r="A14" s="9">
        <v>42277</v>
      </c>
      <c r="B14" s="12" t="s">
        <v>81</v>
      </c>
      <c r="C14" s="12" t="s">
        <v>81</v>
      </c>
      <c r="D14" s="12" t="s">
        <v>81</v>
      </c>
      <c r="E14" s="12" t="s">
        <v>81</v>
      </c>
      <c r="F14" s="12" t="s">
        <v>81</v>
      </c>
      <c r="G14" s="12" t="s">
        <v>81</v>
      </c>
      <c r="H14" s="12" t="s">
        <v>81</v>
      </c>
      <c r="I14" s="12" t="s">
        <v>81</v>
      </c>
      <c r="J14" s="12" t="s">
        <v>81</v>
      </c>
      <c r="K14" s="12" t="s">
        <v>81</v>
      </c>
      <c r="L14" s="12" t="s">
        <v>81</v>
      </c>
      <c r="M14" s="12" t="s">
        <v>81</v>
      </c>
    </row>
    <row r="15" spans="1:13" x14ac:dyDescent="0.25">
      <c r="A15" s="9">
        <v>42369</v>
      </c>
      <c r="B15" s="12" t="s">
        <v>7</v>
      </c>
      <c r="C15" s="12" t="s">
        <v>7</v>
      </c>
      <c r="D15" s="12" t="s">
        <v>7</v>
      </c>
      <c r="E15" s="12" t="s">
        <v>7</v>
      </c>
      <c r="F15" s="12" t="s">
        <v>7</v>
      </c>
      <c r="G15" s="12" t="s">
        <v>7</v>
      </c>
      <c r="H15" s="12" t="s">
        <v>7</v>
      </c>
      <c r="I15" s="12" t="s">
        <v>7</v>
      </c>
      <c r="J15" s="12" t="s">
        <v>7</v>
      </c>
      <c r="K15" s="12" t="s">
        <v>7</v>
      </c>
      <c r="L15" s="12" t="s">
        <v>7</v>
      </c>
      <c r="M15" s="12" t="s">
        <v>7</v>
      </c>
    </row>
    <row r="16" spans="1:13" x14ac:dyDescent="0.25">
      <c r="A16" s="9">
        <v>42460</v>
      </c>
      <c r="B16" s="12" t="s">
        <v>7</v>
      </c>
      <c r="C16" s="12" t="s">
        <v>7</v>
      </c>
      <c r="D16" s="12" t="s">
        <v>7</v>
      </c>
      <c r="E16" s="12" t="s">
        <v>7</v>
      </c>
      <c r="F16" s="12" t="s">
        <v>7</v>
      </c>
      <c r="G16" s="12" t="s">
        <v>7</v>
      </c>
      <c r="H16" s="12" t="s">
        <v>7</v>
      </c>
      <c r="I16" s="12" t="s">
        <v>7</v>
      </c>
      <c r="J16" s="12" t="s">
        <v>7</v>
      </c>
      <c r="K16" s="12" t="s">
        <v>7</v>
      </c>
      <c r="L16" s="12" t="s">
        <v>7</v>
      </c>
      <c r="M16" s="12" t="s">
        <v>7</v>
      </c>
    </row>
    <row r="17" spans="1:13" x14ac:dyDescent="0.25">
      <c r="A17" s="9">
        <v>42551</v>
      </c>
      <c r="B17" s="12" t="s">
        <v>7</v>
      </c>
      <c r="C17" s="12" t="s">
        <v>7</v>
      </c>
      <c r="D17" s="12" t="s">
        <v>7</v>
      </c>
      <c r="E17" s="12" t="s">
        <v>7</v>
      </c>
      <c r="F17" s="12" t="s">
        <v>7</v>
      </c>
      <c r="G17" s="12" t="s">
        <v>7</v>
      </c>
      <c r="H17" s="12" t="s">
        <v>7</v>
      </c>
      <c r="I17" s="12" t="s">
        <v>7</v>
      </c>
      <c r="J17" s="12" t="s">
        <v>7</v>
      </c>
      <c r="K17" s="12" t="s">
        <v>7</v>
      </c>
      <c r="L17" s="12" t="s">
        <v>7</v>
      </c>
      <c r="M17" s="12" t="s">
        <v>7</v>
      </c>
    </row>
    <row r="18" spans="1:13" x14ac:dyDescent="0.25">
      <c r="A18" s="9">
        <v>42643</v>
      </c>
      <c r="B18" s="12" t="s">
        <v>7</v>
      </c>
      <c r="C18" s="12" t="s">
        <v>7</v>
      </c>
      <c r="D18" s="12" t="s">
        <v>7</v>
      </c>
      <c r="E18" s="12" t="s">
        <v>7</v>
      </c>
      <c r="F18" s="12" t="s">
        <v>7</v>
      </c>
      <c r="G18" s="12" t="s">
        <v>7</v>
      </c>
      <c r="H18" s="12" t="s">
        <v>7</v>
      </c>
      <c r="I18" s="12" t="s">
        <v>7</v>
      </c>
      <c r="J18" s="12" t="s">
        <v>7</v>
      </c>
      <c r="K18" s="12" t="s">
        <v>7</v>
      </c>
      <c r="L18" s="12" t="s">
        <v>7</v>
      </c>
      <c r="M18" s="12" t="s">
        <v>7</v>
      </c>
    </row>
    <row r="19" spans="1:13" x14ac:dyDescent="0.25">
      <c r="A19" s="9">
        <v>42735</v>
      </c>
      <c r="B19" s="12" t="s">
        <v>5</v>
      </c>
      <c r="C19" s="12" t="s">
        <v>5</v>
      </c>
      <c r="D19" s="12" t="s">
        <v>5</v>
      </c>
      <c r="E19" s="12" t="s">
        <v>5</v>
      </c>
      <c r="F19" s="12" t="s">
        <v>5</v>
      </c>
      <c r="G19" s="12" t="s">
        <v>5</v>
      </c>
      <c r="H19" s="12" t="s">
        <v>5</v>
      </c>
      <c r="I19" s="12" t="s">
        <v>5</v>
      </c>
      <c r="J19" s="12" t="s">
        <v>5</v>
      </c>
      <c r="K19" s="12" t="s">
        <v>5</v>
      </c>
      <c r="L19" s="12" t="s">
        <v>5</v>
      </c>
      <c r="M19" s="12" t="s">
        <v>5</v>
      </c>
    </row>
    <row r="20" spans="1:13" x14ac:dyDescent="0.25">
      <c r="A20" s="9">
        <v>42825</v>
      </c>
      <c r="B20" s="12" t="s">
        <v>7</v>
      </c>
      <c r="C20" s="12" t="s">
        <v>7</v>
      </c>
      <c r="D20" s="12" t="s">
        <v>7</v>
      </c>
      <c r="E20" s="12" t="s">
        <v>7</v>
      </c>
      <c r="F20" s="12" t="s">
        <v>7</v>
      </c>
      <c r="G20" s="12" t="s">
        <v>7</v>
      </c>
      <c r="H20" s="12" t="s">
        <v>7</v>
      </c>
      <c r="I20" s="12" t="s">
        <v>7</v>
      </c>
      <c r="J20" s="12" t="s">
        <v>7</v>
      </c>
      <c r="K20" s="12" t="s">
        <v>7</v>
      </c>
      <c r="L20" s="12" t="s">
        <v>7</v>
      </c>
      <c r="M20" s="12" t="s">
        <v>7</v>
      </c>
    </row>
    <row r="21" spans="1:13" x14ac:dyDescent="0.25">
      <c r="A21" s="9">
        <v>42916</v>
      </c>
      <c r="B21" s="12" t="s">
        <v>7</v>
      </c>
      <c r="C21" s="12" t="s">
        <v>7</v>
      </c>
      <c r="D21" s="12" t="s">
        <v>7</v>
      </c>
      <c r="E21" s="12" t="s">
        <v>7</v>
      </c>
      <c r="F21" s="12" t="s">
        <v>7</v>
      </c>
      <c r="G21" s="12" t="s">
        <v>7</v>
      </c>
      <c r="H21" s="12" t="s">
        <v>7</v>
      </c>
      <c r="I21" s="12" t="s">
        <v>7</v>
      </c>
      <c r="J21" s="12" t="s">
        <v>7</v>
      </c>
      <c r="K21" s="12" t="s">
        <v>7</v>
      </c>
      <c r="L21" s="12" t="s">
        <v>7</v>
      </c>
      <c r="M21" s="12" t="s">
        <v>7</v>
      </c>
    </row>
    <row r="22" spans="1:13" x14ac:dyDescent="0.25">
      <c r="A22" s="9">
        <v>43008</v>
      </c>
      <c r="B22" s="12" t="s">
        <v>7</v>
      </c>
      <c r="C22" s="12" t="s">
        <v>7</v>
      </c>
      <c r="D22" s="12" t="s">
        <v>7</v>
      </c>
      <c r="E22" s="12" t="s">
        <v>7</v>
      </c>
      <c r="F22" s="12" t="s">
        <v>7</v>
      </c>
      <c r="G22" s="12" t="s">
        <v>7</v>
      </c>
      <c r="H22" s="12" t="s">
        <v>7</v>
      </c>
      <c r="I22" s="12" t="s">
        <v>7</v>
      </c>
      <c r="J22" s="12" t="s">
        <v>7</v>
      </c>
      <c r="K22" s="12" t="s">
        <v>7</v>
      </c>
      <c r="L22" s="12" t="s">
        <v>7</v>
      </c>
      <c r="M22" s="12" t="s">
        <v>7</v>
      </c>
    </row>
    <row r="23" spans="1:13" x14ac:dyDescent="0.25">
      <c r="A23" s="9">
        <v>43100</v>
      </c>
      <c r="B23" s="12" t="s">
        <v>7</v>
      </c>
      <c r="C23" s="12" t="s">
        <v>7</v>
      </c>
      <c r="D23" s="12" t="s">
        <v>7</v>
      </c>
      <c r="E23" s="12" t="s">
        <v>7</v>
      </c>
      <c r="F23" s="12" t="s">
        <v>7</v>
      </c>
      <c r="G23" s="12" t="s">
        <v>7</v>
      </c>
      <c r="H23" s="12" t="s">
        <v>7</v>
      </c>
      <c r="I23" s="12" t="s">
        <v>7</v>
      </c>
      <c r="J23" s="12" t="s">
        <v>7</v>
      </c>
      <c r="K23" s="12" t="s">
        <v>7</v>
      </c>
      <c r="L23" s="12" t="s">
        <v>7</v>
      </c>
      <c r="M23" s="12" t="s">
        <v>7</v>
      </c>
    </row>
    <row r="24" spans="1:13" x14ac:dyDescent="0.25">
      <c r="A24" s="9">
        <v>43465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5">
      <c r="A25" s="9">
        <v>43830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CD1FA-F31C-41DE-83C8-7055028BCF0C}">
  <dimension ref="A1:U17"/>
  <sheetViews>
    <sheetView workbookViewId="0">
      <selection activeCell="A18" sqref="A18"/>
    </sheetView>
  </sheetViews>
  <sheetFormatPr defaultColWidth="8.7109375" defaultRowHeight="15" x14ac:dyDescent="0.25"/>
  <cols>
    <col min="1" max="1" width="15.5703125" style="10" customWidth="1"/>
    <col min="2" max="21" width="10.5703125" style="2" customWidth="1"/>
    <col min="22" max="16384" width="8.7109375" style="2"/>
  </cols>
  <sheetData>
    <row r="1" spans="1:21" x14ac:dyDescent="0.25">
      <c r="A1" s="18" t="s">
        <v>40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42.75" x14ac:dyDescent="0.25">
      <c r="A2" s="15" t="s">
        <v>41</v>
      </c>
      <c r="B2" s="16" t="s">
        <v>13</v>
      </c>
      <c r="C2" s="16" t="s">
        <v>14</v>
      </c>
      <c r="D2" s="16" t="s">
        <v>15</v>
      </c>
      <c r="E2" s="16" t="s">
        <v>1</v>
      </c>
      <c r="F2" s="16" t="s">
        <v>16</v>
      </c>
      <c r="G2" s="16" t="s">
        <v>2</v>
      </c>
      <c r="H2" s="16" t="s">
        <v>17</v>
      </c>
      <c r="I2" s="16" t="s">
        <v>18</v>
      </c>
      <c r="J2" s="16" t="s">
        <v>19</v>
      </c>
      <c r="K2" s="16" t="s">
        <v>20</v>
      </c>
      <c r="L2" s="16" t="s">
        <v>22</v>
      </c>
      <c r="M2" s="16" t="s">
        <v>23</v>
      </c>
      <c r="N2" s="16" t="s">
        <v>24</v>
      </c>
      <c r="O2" s="16" t="s">
        <v>25</v>
      </c>
      <c r="P2" s="16" t="s">
        <v>26</v>
      </c>
      <c r="Q2" s="16" t="s">
        <v>3</v>
      </c>
      <c r="R2" s="16" t="s">
        <v>27</v>
      </c>
      <c r="S2" s="16" t="s">
        <v>29</v>
      </c>
      <c r="T2" s="16" t="s">
        <v>31</v>
      </c>
      <c r="U2" s="16" t="s">
        <v>32</v>
      </c>
    </row>
    <row r="3" spans="1:21" x14ac:dyDescent="0.25">
      <c r="A3" s="15"/>
      <c r="B3" s="16" t="s">
        <v>58</v>
      </c>
      <c r="C3" s="16" t="s">
        <v>58</v>
      </c>
      <c r="D3" s="16" t="s">
        <v>58</v>
      </c>
      <c r="E3" s="16" t="s">
        <v>58</v>
      </c>
      <c r="F3" s="16" t="s">
        <v>58</v>
      </c>
      <c r="G3" s="16" t="s">
        <v>58</v>
      </c>
      <c r="H3" s="16" t="s">
        <v>58</v>
      </c>
      <c r="I3" s="16" t="s">
        <v>58</v>
      </c>
      <c r="J3" s="16" t="s">
        <v>58</v>
      </c>
      <c r="K3" s="16" t="s">
        <v>58</v>
      </c>
      <c r="L3" s="16" t="s">
        <v>58</v>
      </c>
      <c r="M3" s="16" t="s">
        <v>58</v>
      </c>
      <c r="N3" s="16" t="s">
        <v>58</v>
      </c>
      <c r="O3" s="16" t="s">
        <v>58</v>
      </c>
      <c r="P3" s="16" t="s">
        <v>58</v>
      </c>
      <c r="Q3" s="16" t="s">
        <v>58</v>
      </c>
      <c r="R3" s="16" t="s">
        <v>58</v>
      </c>
      <c r="S3" s="16" t="s">
        <v>58</v>
      </c>
      <c r="T3" s="16" t="s">
        <v>58</v>
      </c>
      <c r="U3" s="16" t="s">
        <v>58</v>
      </c>
    </row>
    <row r="4" spans="1:21" x14ac:dyDescent="0.25">
      <c r="A4" s="15" t="s">
        <v>42</v>
      </c>
      <c r="B4" s="14" t="s">
        <v>48</v>
      </c>
      <c r="C4" s="14" t="s">
        <v>48</v>
      </c>
      <c r="D4" s="14" t="s">
        <v>48</v>
      </c>
      <c r="E4" s="14" t="s">
        <v>48</v>
      </c>
      <c r="F4" s="14" t="s">
        <v>48</v>
      </c>
      <c r="G4" s="14" t="s">
        <v>48</v>
      </c>
      <c r="H4" s="14" t="s">
        <v>48</v>
      </c>
      <c r="I4" s="14" t="s">
        <v>48</v>
      </c>
      <c r="J4" s="14" t="s">
        <v>48</v>
      </c>
      <c r="K4" s="14" t="s">
        <v>48</v>
      </c>
      <c r="L4" s="14" t="s">
        <v>48</v>
      </c>
      <c r="M4" s="14" t="s">
        <v>48</v>
      </c>
      <c r="N4" s="14" t="s">
        <v>48</v>
      </c>
      <c r="O4" s="14" t="s">
        <v>48</v>
      </c>
      <c r="P4" s="14" t="s">
        <v>48</v>
      </c>
      <c r="Q4" s="14" t="s">
        <v>48</v>
      </c>
      <c r="R4" s="14" t="s">
        <v>48</v>
      </c>
      <c r="S4" s="14" t="s">
        <v>48</v>
      </c>
      <c r="T4" s="14" t="s">
        <v>48</v>
      </c>
      <c r="U4" s="14" t="s">
        <v>48</v>
      </c>
    </row>
    <row r="5" spans="1:21" x14ac:dyDescent="0.25">
      <c r="A5" s="15" t="s">
        <v>43</v>
      </c>
      <c r="B5" s="14" t="s">
        <v>49</v>
      </c>
      <c r="C5" s="14" t="s">
        <v>49</v>
      </c>
      <c r="D5" s="14" t="s">
        <v>49</v>
      </c>
      <c r="E5" s="14" t="s">
        <v>49</v>
      </c>
      <c r="F5" s="14" t="s">
        <v>49</v>
      </c>
      <c r="G5" s="14" t="s">
        <v>49</v>
      </c>
      <c r="H5" s="14" t="s">
        <v>49</v>
      </c>
      <c r="I5" s="14" t="s">
        <v>49</v>
      </c>
      <c r="J5" s="14" t="s">
        <v>49</v>
      </c>
      <c r="K5" s="14" t="s">
        <v>49</v>
      </c>
      <c r="L5" s="14" t="s">
        <v>49</v>
      </c>
      <c r="M5" s="14" t="s">
        <v>49</v>
      </c>
      <c r="N5" s="14" t="s">
        <v>49</v>
      </c>
      <c r="O5" s="14" t="s">
        <v>49</v>
      </c>
      <c r="P5" s="14" t="s">
        <v>49</v>
      </c>
      <c r="Q5" s="14" t="s">
        <v>49</v>
      </c>
      <c r="R5" s="14" t="s">
        <v>49</v>
      </c>
      <c r="S5" s="14" t="s">
        <v>49</v>
      </c>
      <c r="T5" s="14" t="s">
        <v>49</v>
      </c>
      <c r="U5" s="14" t="s">
        <v>49</v>
      </c>
    </row>
    <row r="6" spans="1:21" x14ac:dyDescent="0.25">
      <c r="A6" s="15" t="s">
        <v>44</v>
      </c>
      <c r="B6" s="14">
        <f>IF(COUNTIF($B$11:$B$17,"*&lt;*")&lt;&gt;0,0,MIN($B$11:$B$17))</f>
        <v>0</v>
      </c>
      <c r="C6" s="14">
        <f>IF(COUNTIF($C$11:$C$17,"*&lt;*")&lt;&gt;0,0,MIN($C$11:$C$17))</f>
        <v>0</v>
      </c>
      <c r="D6" s="14">
        <f>IF(COUNTIF($D$11:$D$17,"*&lt;*")&lt;&gt;0,0,MIN($D$11:$D$17))</f>
        <v>0</v>
      </c>
      <c r="E6" s="14">
        <f>IF(COUNTIF($E$11:$E$17,"*&lt;*")&lt;&gt;0,0,MIN($E$11:$E$17))</f>
        <v>0</v>
      </c>
      <c r="F6" s="14">
        <f>IF(COUNTIF($F$11:$F$17,"*&lt;*")&lt;&gt;0,0,MIN($F$11:$F$17))</f>
        <v>0</v>
      </c>
      <c r="G6" s="14">
        <f>IF(COUNTIF($G$11:$G$17,"*&lt;*")&lt;&gt;0,0,MIN($G$11:$G$17))</f>
        <v>0</v>
      </c>
      <c r="H6" s="14">
        <f>IF(COUNTIF($H$11:$H$17,"*&lt;*")&lt;&gt;0,0,MIN($H$11:$H$17))</f>
        <v>0</v>
      </c>
      <c r="I6" s="14">
        <f>IF(COUNTIF($I$11:$I$17,"*&lt;*")&lt;&gt;0,0,MIN($I$11:$I$17))</f>
        <v>0</v>
      </c>
      <c r="J6" s="14">
        <f>IF(COUNTIF($J$11:$J$17,"*&lt;*")&lt;&gt;0,0,MIN($J$11:$J$17))</f>
        <v>0</v>
      </c>
      <c r="K6" s="14">
        <f>IF(COUNTIF($K$11:$K$17,"*&lt;*")&lt;&gt;0,0,MIN($K$11:$K$17))</f>
        <v>0</v>
      </c>
      <c r="L6" s="14">
        <f>IF(COUNTIF($L$11:$L$17,"*&lt;*")&lt;&gt;0,0,MIN($L$11:$L$17))</f>
        <v>0</v>
      </c>
      <c r="M6" s="14">
        <f>IF(COUNTIF($M$11:$M$17,"*&lt;*")&lt;&gt;0,0,MIN($M$11:$M$17))</f>
        <v>0</v>
      </c>
      <c r="N6" s="14">
        <f>IF(COUNTIF($N$11:$N$17,"*&lt;*")&lt;&gt;0,0,MIN($N$11:$N$17))</f>
        <v>5.1999999999999998E-2</v>
      </c>
      <c r="O6" s="14">
        <f>IF(COUNTIF($O$11:$O$17,"*&lt;*")&lt;&gt;0,0,MIN($O$11:$O$17))</f>
        <v>0</v>
      </c>
      <c r="P6" s="14">
        <f>IF(COUNTIF($P$11:$P$17,"*&lt;*")&lt;&gt;0,0,MIN($P$11:$P$17))</f>
        <v>0</v>
      </c>
      <c r="Q6" s="14">
        <f>IF(COUNTIF($Q$11:$Q$17,"*&lt;*")&lt;&gt;0,0,MIN($Q$11:$Q$17))</f>
        <v>0</v>
      </c>
      <c r="R6" s="14">
        <f>IF(COUNTIF($R$11:$R$17,"*&lt;*")&lt;&gt;0,0,MIN($R$11:$R$17))</f>
        <v>0</v>
      </c>
      <c r="S6" s="14">
        <f>IF(COUNTIF($S$11:$S$17,"*&lt;*")&lt;&gt;0,0,MIN($S$11:$S$17))</f>
        <v>0</v>
      </c>
      <c r="T6" s="14">
        <f>IF(COUNTIF($T$11:$T$17,"*&lt;*")&lt;&gt;0,0,MIN($T$11:$T$17))</f>
        <v>0</v>
      </c>
      <c r="U6" s="14">
        <f>IF(COUNTIF($U$11:$U$17,"*&lt;*")&lt;&gt;0,0,MIN($U$11:$U$17))</f>
        <v>0</v>
      </c>
    </row>
    <row r="7" spans="1:21" x14ac:dyDescent="0.25">
      <c r="A7" s="15" t="s">
        <v>45</v>
      </c>
      <c r="B7" s="14">
        <f>IF(SUM($B$11:$B$17)=0,0,MAX($B$11:$B$17))</f>
        <v>0</v>
      </c>
      <c r="C7" s="14">
        <f>IF(SUM($C$11:$C$17)=0,0,MAX($C$11:$C$17))</f>
        <v>0</v>
      </c>
      <c r="D7" s="14">
        <f>IF(SUM($D$11:$D$17)=0,0,MAX($D$11:$D$17))</f>
        <v>0</v>
      </c>
      <c r="E7" s="14">
        <f>IF(SUM($E$11:$E$17)=0,0,MAX($E$11:$E$17))</f>
        <v>0</v>
      </c>
      <c r="F7" s="14">
        <f>IF(SUM($F$11:$F$17)=0,0,MAX($F$11:$F$17))</f>
        <v>0</v>
      </c>
      <c r="G7" s="14">
        <f>IF(SUM($G$11:$G$17)=0,0,MAX($G$11:$G$17))</f>
        <v>0</v>
      </c>
      <c r="H7" s="14">
        <f>IF(SUM($H$11:$H$17)=0,0,MAX($H$11:$H$17))</f>
        <v>0</v>
      </c>
      <c r="I7" s="14">
        <f>IF(SUM($I$11:$I$17)=0,0,MAX($I$11:$I$17))</f>
        <v>0</v>
      </c>
      <c r="J7" s="14">
        <f>IF(SUM($J$11:$J$17)=0,0,MAX($J$11:$J$17))</f>
        <v>0</v>
      </c>
      <c r="K7" s="14">
        <f>IF(SUM($K$11:$K$17)=0,0,MAX($K$11:$K$17))</f>
        <v>0</v>
      </c>
      <c r="L7" s="14">
        <f>IF(SUM($L$11:$L$17)=0,0,MAX($L$11:$L$17))</f>
        <v>0</v>
      </c>
      <c r="M7" s="14">
        <f>IF(SUM($M$11:$M$17)=0,0,MAX($M$11:$M$17))</f>
        <v>0</v>
      </c>
      <c r="N7" s="14">
        <f>IF(SUM($N$11:$N$17)=0,0,MAX($N$11:$N$17))</f>
        <v>5.1999999999999998E-2</v>
      </c>
      <c r="O7" s="14">
        <f>IF(SUM($O$11:$O$17)=0,0,MAX($O$11:$O$17))</f>
        <v>0</v>
      </c>
      <c r="P7" s="14">
        <f>IF(SUM($P$11:$P$17)=0,0,MAX($P$11:$P$17))</f>
        <v>0</v>
      </c>
      <c r="Q7" s="14">
        <f>IF(SUM($Q$11:$Q$17)=0,0,MAX($Q$11:$Q$17))</f>
        <v>0</v>
      </c>
      <c r="R7" s="14">
        <f>IF(SUM($R$11:$R$17)=0,0,MAX($R$11:$R$17))</f>
        <v>0</v>
      </c>
      <c r="S7" s="14">
        <f>IF(SUM($S$11:$S$17)=0,0,MAX($S$11:$S$17))</f>
        <v>0</v>
      </c>
      <c r="T7" s="14">
        <f>IF(SUM($T$11:$T$17)=0,0,MAX($T$11:$T$17))</f>
        <v>0</v>
      </c>
      <c r="U7" s="14">
        <f>IF(SUM($U$11:$U$17)=0,0,MAX($U$11:$U$17))</f>
        <v>0</v>
      </c>
    </row>
    <row r="8" spans="1:21" x14ac:dyDescent="0.25">
      <c r="A8" s="15" t="s">
        <v>46</v>
      </c>
      <c r="B8" s="14" t="str">
        <f>IFERROR(IF(ISODD(COUNTA($B$11:$B$17)),LARGE($B$11:$B$17,INT(COUNTA($B$11:$B$17)/2)+1),(LARGE($B$11:$B$17,INT(COUNTA($B$11:$B$17)/2)+1)+LARGE($B$11:$B$17,INT(COUNTA($B$11:$B$17)/2)))/2),IF(COUNT($B$11:$B$17)=COUNTA($B$11:$B$17)/2,SMALL($B$11:$B$17,1)/2, "Non-Detect"))</f>
        <v>Non-Detect</v>
      </c>
      <c r="C8" s="14" t="str">
        <f>IFERROR(IF(ISODD(COUNTA($C$11:$C$17)),LARGE($C$11:$C$17,INT(COUNTA($C$11:$C$17)/2)+1),(LARGE($C$11:$C$17,INT(COUNTA($C$11:$C$17)/2)+1)+LARGE($C$11:$C$17,INT(COUNTA($C$11:$C$17)/2)))/2),IF(COUNT($C$11:$C$17)=COUNTA($C$11:$C$17)/2,SMALL($C$11:$C$17,1)/2, "Non-Detect"))</f>
        <v>Non-Detect</v>
      </c>
      <c r="D8" s="14" t="str">
        <f>IFERROR(IF(ISODD(COUNTA($D$11:$D$17)),LARGE($D$11:$D$17,INT(COUNTA($D$11:$D$17)/2)+1),(LARGE($D$11:$D$17,INT(COUNTA($D$11:$D$17)/2)+1)+LARGE($D$11:$D$17,INT(COUNTA($D$11:$D$17)/2)))/2),IF(COUNT($D$11:$D$17)=COUNTA($D$11:$D$17)/2,SMALL($D$11:$D$17,1)/2, "Non-Detect"))</f>
        <v>Non-Detect</v>
      </c>
      <c r="E8" s="14" t="str">
        <f>IFERROR(IF(ISODD(COUNTA($E$11:$E$17)),LARGE($E$11:$E$17,INT(COUNTA($E$11:$E$17)/2)+1),(LARGE($E$11:$E$17,INT(COUNTA($E$11:$E$17)/2)+1)+LARGE($E$11:$E$17,INT(COUNTA($E$11:$E$17)/2)))/2),IF(COUNT($E$11:$E$17)=COUNTA($E$11:$E$17)/2,SMALL($E$11:$E$17,1)/2, "Non-Detect"))</f>
        <v>Non-Detect</v>
      </c>
      <c r="F8" s="14" t="str">
        <f>IFERROR(IF(ISODD(COUNTA($F$11:$F$17)),LARGE($F$11:$F$17,INT(COUNTA($F$11:$F$17)/2)+1),(LARGE($F$11:$F$17,INT(COUNTA($F$11:$F$17)/2)+1)+LARGE($F$11:$F$17,INT(COUNTA($F$11:$F$17)/2)))/2),IF(COUNT($F$11:$F$17)=COUNTA($F$11:$F$17)/2,SMALL($F$11:$F$17,1)/2, "Non-Detect"))</f>
        <v>Non-Detect</v>
      </c>
      <c r="G8" s="14" t="str">
        <f>IFERROR(IF(ISODD(COUNTA($G$11:$G$17)),LARGE($G$11:$G$17,INT(COUNTA($G$11:$G$17)/2)+1),(LARGE($G$11:$G$17,INT(COUNTA($G$11:$G$17)/2)+1)+LARGE($G$11:$G$17,INT(COUNTA($G$11:$G$17)/2)))/2),IF(COUNT($G$11:$G$17)=COUNTA($G$11:$G$17)/2,SMALL($G$11:$G$17,1)/2, "Non-Detect"))</f>
        <v>Non-Detect</v>
      </c>
      <c r="H8" s="14" t="str">
        <f>IFERROR(IF(ISODD(COUNTA($H$11:$H$17)),LARGE($H$11:$H$17,INT(COUNTA($H$11:$H$17)/2)+1),(LARGE($H$11:$H$17,INT(COUNTA($H$11:$H$17)/2)+1)+LARGE($H$11:$H$17,INT(COUNTA($H$11:$H$17)/2)))/2),IF(COUNT($H$11:$H$17)=COUNTA($H$11:$H$17)/2,SMALL($H$11:$H$17,1)/2, "Non-Detect"))</f>
        <v>Non-Detect</v>
      </c>
      <c r="I8" s="14" t="str">
        <f>IFERROR(IF(ISODD(COUNTA($I$11:$I$17)),LARGE($I$11:$I$17,INT(COUNTA($I$11:$I$17)/2)+1),(LARGE($I$11:$I$17,INT(COUNTA($I$11:$I$17)/2)+1)+LARGE($I$11:$I$17,INT(COUNTA($I$11:$I$17)/2)))/2),IF(COUNT($I$11:$I$17)=COUNTA($I$11:$I$17)/2,SMALL($I$11:$I$17,1)/2, "Non-Detect"))</f>
        <v>Non-Detect</v>
      </c>
      <c r="J8" s="14" t="str">
        <f>IFERROR(IF(ISODD(COUNTA($J$11:$J$17)),LARGE($J$11:$J$17,INT(COUNTA($J$11:$J$17)/2)+1),(LARGE($J$11:$J$17,INT(COUNTA($J$11:$J$17)/2)+1)+LARGE($J$11:$J$17,INT(COUNTA($J$11:$J$17)/2)))/2),IF(COUNT($J$11:$J$17)=COUNTA($J$11:$J$17)/2,SMALL($J$11:$J$17,1)/2, "Non-Detect"))</f>
        <v>Non-Detect</v>
      </c>
      <c r="K8" s="14" t="str">
        <f>IFERROR(IF(ISODD(COUNTA($K$11:$K$17)),LARGE($K$11:$K$17,INT(COUNTA($K$11:$K$17)/2)+1),(LARGE($K$11:$K$17,INT(COUNTA($K$11:$K$17)/2)+1)+LARGE($K$11:$K$17,INT(COUNTA($K$11:$K$17)/2)))/2),IF(COUNT($K$11:$K$17)=COUNTA($K$11:$K$17)/2,SMALL($K$11:$K$17,1)/2, "Non-Detect"))</f>
        <v>Non-Detect</v>
      </c>
      <c r="L8" s="14" t="str">
        <f>IFERROR(IF(ISODD(COUNTA($L$11:$L$17)),LARGE($L$11:$L$17,INT(COUNTA($L$11:$L$17)/2)+1),(LARGE($L$11:$L$17,INT(COUNTA($L$11:$L$17)/2)+1)+LARGE($L$11:$L$17,INT(COUNTA($L$11:$L$17)/2)))/2),IF(COUNT($L$11:$L$17)=COUNTA($L$11:$L$17)/2,SMALL($L$11:$L$17,1)/2, "Non-Detect"))</f>
        <v>Non-Detect</v>
      </c>
      <c r="M8" s="14" t="str">
        <f>IFERROR(IF(ISODD(COUNTA($M$11:$M$17)),LARGE($M$11:$M$17,INT(COUNTA($M$11:$M$17)/2)+1),(LARGE($M$11:$M$17,INT(COUNTA($M$11:$M$17)/2)+1)+LARGE($M$11:$M$17,INT(COUNTA($M$11:$M$17)/2)))/2),IF(COUNT($M$11:$M$17)=COUNTA($M$11:$M$17)/2,SMALL($M$11:$M$17,1)/2, "Non-Detect"))</f>
        <v>Non-Detect</v>
      </c>
      <c r="N8" s="14" t="str">
        <f>IFERROR(IF(ISODD(COUNTA($N$11:$N$17)),LARGE($N$11:$N$17,INT(COUNTA($N$11:$N$17)/2)+1),(LARGE($N$11:$N$17,INT(COUNTA($N$11:$N$17)/2)+1)+LARGE($N$11:$N$17,INT(COUNTA($N$11:$N$17)/2)))/2),IF(COUNT($N$11:$N$17)=COUNTA($N$11:$N$17)/2,SMALL($N$11:$N$17,1)/2, "Non-Detect"))</f>
        <v>Non-Detect</v>
      </c>
      <c r="O8" s="14" t="str">
        <f>IFERROR(IF(ISODD(COUNTA($O$11:$O$17)),LARGE($O$11:$O$17,INT(COUNTA($O$11:$O$17)/2)+1),(LARGE($O$11:$O$17,INT(COUNTA($O$11:$O$17)/2)+1)+LARGE($O$11:$O$17,INT(COUNTA($O$11:$O$17)/2)))/2),IF(COUNT($O$11:$O$17)=COUNTA($O$11:$O$17)/2,SMALL($O$11:$O$17,1)/2, "Non-Detect"))</f>
        <v>Non-Detect</v>
      </c>
      <c r="P8" s="14" t="str">
        <f>IFERROR(IF(ISODD(COUNTA($P$11:$P$17)),LARGE($P$11:$P$17,INT(COUNTA($P$11:$P$17)/2)+1),(LARGE($P$11:$P$17,INT(COUNTA($P$11:$P$17)/2)+1)+LARGE($P$11:$P$17,INT(COUNTA($P$11:$P$17)/2)))/2),IF(COUNT($P$11:$P$17)=COUNTA($P$11:$P$17)/2,SMALL($P$11:$P$17,1)/2, "Non-Detect"))</f>
        <v>Non-Detect</v>
      </c>
      <c r="Q8" s="14" t="str">
        <f>IFERROR(IF(ISODD(COUNTA($Q$11:$Q$17)),LARGE($Q$11:$Q$17,INT(COUNTA($Q$11:$Q$17)/2)+1),(LARGE($Q$11:$Q$17,INT(COUNTA($Q$11:$Q$17)/2)+1)+LARGE($Q$11:$Q$17,INT(COUNTA($Q$11:$Q$17)/2)))/2),IF(COUNT($Q$11:$Q$17)=COUNTA($Q$11:$Q$17)/2,SMALL($Q$11:$Q$17,1)/2, "Non-Detect"))</f>
        <v>Non-Detect</v>
      </c>
      <c r="R8" s="14" t="str">
        <f>IFERROR(IF(ISODD(COUNTA($R$11:$R$17)),LARGE($R$11:$R$17,INT(COUNTA($R$11:$R$17)/2)+1),(LARGE($R$11:$R$17,INT(COUNTA($R$11:$R$17)/2)+1)+LARGE($R$11:$R$17,INT(COUNTA($R$11:$R$17)/2)))/2),IF(COUNT($R$11:$R$17)=COUNTA($R$11:$R$17)/2,SMALL($R$11:$R$17,1)/2, "Non-Detect"))</f>
        <v>Non-Detect</v>
      </c>
      <c r="S8" s="14" t="str">
        <f>IFERROR(IF(ISODD(COUNTA($S$11:$S$17)),LARGE($S$11:$S$17,INT(COUNTA($S$11:$S$17)/2)+1),(LARGE($S$11:$S$17,INT(COUNTA($S$11:$S$17)/2)+1)+LARGE($S$11:$S$17,INT(COUNTA($S$11:$S$17)/2)))/2),IF(COUNT($S$11:$S$17)=COUNTA($S$11:$S$17)/2,SMALL($S$11:$S$17,1)/2, "Non-Detect"))</f>
        <v>Non-Detect</v>
      </c>
      <c r="T8" s="14" t="str">
        <f>IFERROR(IF(ISODD(COUNTA($T$11:$T$17)),LARGE($T$11:$T$17,INT(COUNTA($T$11:$T$17)/2)+1),(LARGE($T$11:$T$17,INT(COUNTA($T$11:$T$17)/2)+1)+LARGE($T$11:$T$17,INT(COUNTA($T$11:$T$17)/2)))/2),IF(COUNT($T$11:$T$17)=COUNTA($T$11:$T$17)/2,SMALL($T$11:$T$17,1)/2, "Non-Detect"))</f>
        <v>Non-Detect</v>
      </c>
      <c r="U8" s="14" t="str">
        <f>IFERROR(IF(ISODD(COUNTA($U$11:$U$17)),LARGE($U$11:$U$17,INT(COUNTA($U$11:$U$17)/2)+1),(LARGE($U$11:$U$17,INT(COUNTA($U$11:$U$17)/2)+1)+LARGE($U$11:$U$17,INT(COUNTA($U$11:$U$17)/2)))/2),IF(COUNT($U$11:$U$17)=COUNTA($U$11:$U$17)/2,SMALL($U$11:$U$17,1)/2, "Non-Detect"))</f>
        <v>Non-Detect</v>
      </c>
    </row>
    <row r="9" spans="1:21" x14ac:dyDescent="0.25">
      <c r="A9" s="15" t="s">
        <v>47</v>
      </c>
      <c r="B9" s="14" t="s">
        <v>60</v>
      </c>
      <c r="C9" s="14" t="s">
        <v>60</v>
      </c>
      <c r="D9" s="14" t="s">
        <v>60</v>
      </c>
      <c r="E9" s="14" t="s">
        <v>60</v>
      </c>
      <c r="F9" s="14" t="s">
        <v>60</v>
      </c>
      <c r="G9" s="14" t="s">
        <v>60</v>
      </c>
      <c r="H9" s="14" t="s">
        <v>60</v>
      </c>
      <c r="I9" s="14" t="s">
        <v>60</v>
      </c>
      <c r="J9" s="14" t="s">
        <v>60</v>
      </c>
      <c r="K9" s="14" t="s">
        <v>60</v>
      </c>
      <c r="L9" s="14" t="s">
        <v>60</v>
      </c>
      <c r="M9" s="14" t="s">
        <v>60</v>
      </c>
      <c r="N9" s="14" t="s">
        <v>60</v>
      </c>
      <c r="O9" s="14" t="s">
        <v>60</v>
      </c>
      <c r="P9" s="14" t="s">
        <v>60</v>
      </c>
      <c r="Q9" s="14" t="s">
        <v>60</v>
      </c>
      <c r="R9" s="14" t="s">
        <v>60</v>
      </c>
      <c r="S9" s="14" t="s">
        <v>60</v>
      </c>
      <c r="T9" s="14" t="s">
        <v>60</v>
      </c>
      <c r="U9" s="14" t="s">
        <v>60</v>
      </c>
    </row>
    <row r="10" spans="1:21" ht="42.75" x14ac:dyDescent="0.25">
      <c r="A10" s="13" t="s">
        <v>79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x14ac:dyDescent="0.25">
      <c r="A11" s="9">
        <v>42004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x14ac:dyDescent="0.25">
      <c r="A12" s="9">
        <v>42369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x14ac:dyDescent="0.25">
      <c r="A13" s="9">
        <v>42735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x14ac:dyDescent="0.25">
      <c r="A14" s="9">
        <v>43100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x14ac:dyDescent="0.25">
      <c r="A15" s="9">
        <v>43220</v>
      </c>
      <c r="B15" s="12" t="s">
        <v>7</v>
      </c>
      <c r="C15" s="12" t="s">
        <v>7</v>
      </c>
      <c r="D15" s="12" t="s">
        <v>7</v>
      </c>
      <c r="E15" s="12" t="s">
        <v>7</v>
      </c>
      <c r="F15" s="12" t="s">
        <v>7</v>
      </c>
      <c r="G15" s="12" t="s">
        <v>7</v>
      </c>
      <c r="H15" s="12" t="s">
        <v>7</v>
      </c>
      <c r="I15" s="12" t="s">
        <v>7</v>
      </c>
      <c r="J15" s="12" t="s">
        <v>7</v>
      </c>
      <c r="K15" s="12" t="s">
        <v>7</v>
      </c>
      <c r="L15" s="12" t="s">
        <v>7</v>
      </c>
      <c r="M15" s="12" t="s">
        <v>7</v>
      </c>
      <c r="N15" s="12" t="s">
        <v>7</v>
      </c>
      <c r="O15" s="12" t="s">
        <v>7</v>
      </c>
      <c r="P15" s="12" t="s">
        <v>7</v>
      </c>
      <c r="Q15" s="12" t="s">
        <v>7</v>
      </c>
      <c r="R15" s="12" t="s">
        <v>7</v>
      </c>
      <c r="S15" s="12" t="s">
        <v>7</v>
      </c>
      <c r="T15" s="12" t="s">
        <v>7</v>
      </c>
      <c r="U15" s="12" t="s">
        <v>7</v>
      </c>
    </row>
    <row r="16" spans="1:21" x14ac:dyDescent="0.25">
      <c r="A16" s="9">
        <v>43585</v>
      </c>
      <c r="B16" s="12" t="s">
        <v>7</v>
      </c>
      <c r="C16" s="12" t="s">
        <v>7</v>
      </c>
      <c r="D16" s="12" t="s">
        <v>7</v>
      </c>
      <c r="E16" s="12" t="s">
        <v>7</v>
      </c>
      <c r="F16" s="12" t="s">
        <v>7</v>
      </c>
      <c r="G16" s="12" t="s">
        <v>7</v>
      </c>
      <c r="H16" s="12" t="s">
        <v>7</v>
      </c>
      <c r="I16" s="12" t="s">
        <v>7</v>
      </c>
      <c r="J16" s="12" t="s">
        <v>7</v>
      </c>
      <c r="K16" s="12" t="s">
        <v>7</v>
      </c>
      <c r="L16" s="12" t="s">
        <v>7</v>
      </c>
      <c r="M16" s="12" t="s">
        <v>7</v>
      </c>
      <c r="N16" s="12" t="s">
        <v>7</v>
      </c>
      <c r="O16" s="12" t="s">
        <v>7</v>
      </c>
      <c r="P16" s="12" t="s">
        <v>7</v>
      </c>
      <c r="Q16" s="12" t="s">
        <v>7</v>
      </c>
      <c r="R16" s="12" t="s">
        <v>7</v>
      </c>
      <c r="S16" s="12" t="s">
        <v>7</v>
      </c>
      <c r="T16" s="12" t="s">
        <v>7</v>
      </c>
      <c r="U16" s="12" t="s">
        <v>7</v>
      </c>
    </row>
    <row r="17" spans="1:21" x14ac:dyDescent="0.25">
      <c r="A17" s="9">
        <v>43951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5.1999999999999998E-2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F4C4F-8453-4A4B-B559-F5E0479D5DED}">
  <dimension ref="A1:M81"/>
  <sheetViews>
    <sheetView workbookViewId="0"/>
  </sheetViews>
  <sheetFormatPr defaultColWidth="8.7109375" defaultRowHeight="15" x14ac:dyDescent="0.25"/>
  <cols>
    <col min="1" max="1" width="15.5703125" style="10" customWidth="1"/>
    <col min="2" max="13" width="10.5703125" style="2" customWidth="1"/>
    <col min="14" max="16384" width="8.7109375" style="2"/>
  </cols>
  <sheetData>
    <row r="1" spans="1:13" x14ac:dyDescent="0.25">
      <c r="A1" s="18" t="s">
        <v>90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57" x14ac:dyDescent="0.25">
      <c r="A2" s="15" t="s">
        <v>41</v>
      </c>
      <c r="B2" s="16" t="s">
        <v>54</v>
      </c>
      <c r="C2" s="16" t="s">
        <v>55</v>
      </c>
      <c r="D2" s="16" t="s">
        <v>55</v>
      </c>
      <c r="E2" s="16" t="s">
        <v>4</v>
      </c>
      <c r="F2" s="16" t="s">
        <v>4</v>
      </c>
      <c r="G2" s="16" t="s">
        <v>1</v>
      </c>
      <c r="H2" s="16" t="s">
        <v>89</v>
      </c>
      <c r="I2" s="16" t="s">
        <v>10</v>
      </c>
      <c r="J2" s="16" t="s">
        <v>37</v>
      </c>
      <c r="K2" s="16" t="s">
        <v>88</v>
      </c>
      <c r="L2" s="16" t="s">
        <v>11</v>
      </c>
      <c r="M2" s="16" t="s">
        <v>3</v>
      </c>
    </row>
    <row r="3" spans="1:13" ht="28.5" x14ac:dyDescent="0.25">
      <c r="A3" s="15"/>
      <c r="B3" s="16" t="s">
        <v>58</v>
      </c>
      <c r="C3" s="16" t="s">
        <v>59</v>
      </c>
      <c r="D3" s="16" t="s">
        <v>58</v>
      </c>
      <c r="E3" s="16" t="s">
        <v>44</v>
      </c>
      <c r="F3" s="16" t="s">
        <v>45</v>
      </c>
      <c r="G3" s="16" t="s">
        <v>58</v>
      </c>
      <c r="H3" s="16" t="s">
        <v>58</v>
      </c>
      <c r="I3" s="16" t="s">
        <v>58</v>
      </c>
      <c r="J3" s="16" t="s">
        <v>58</v>
      </c>
      <c r="K3" s="16" t="s">
        <v>58</v>
      </c>
      <c r="L3" s="16" t="s">
        <v>58</v>
      </c>
      <c r="M3" s="16" t="s">
        <v>58</v>
      </c>
    </row>
    <row r="4" spans="1:13" x14ac:dyDescent="0.25">
      <c r="A4" s="15" t="s">
        <v>42</v>
      </c>
      <c r="B4" s="14" t="s">
        <v>51</v>
      </c>
      <c r="C4" s="14" t="s">
        <v>52</v>
      </c>
      <c r="D4" s="14" t="s">
        <v>52</v>
      </c>
      <c r="E4" s="14" t="s">
        <v>53</v>
      </c>
      <c r="F4" s="14" t="s">
        <v>53</v>
      </c>
      <c r="G4" s="14" t="s">
        <v>48</v>
      </c>
      <c r="H4" s="14" t="s">
        <v>48</v>
      </c>
      <c r="I4" s="14" t="s">
        <v>52</v>
      </c>
      <c r="J4" s="14" t="s">
        <v>78</v>
      </c>
      <c r="K4" s="14" t="s">
        <v>52</v>
      </c>
      <c r="L4" s="14" t="s">
        <v>48</v>
      </c>
      <c r="M4" s="14" t="s">
        <v>48</v>
      </c>
    </row>
    <row r="5" spans="1:13" x14ac:dyDescent="0.25">
      <c r="A5" s="15" t="s">
        <v>43</v>
      </c>
      <c r="B5" s="14" t="s">
        <v>49</v>
      </c>
      <c r="C5" s="14">
        <v>30</v>
      </c>
      <c r="D5" s="14">
        <v>100</v>
      </c>
      <c r="E5" s="14">
        <v>6.5</v>
      </c>
      <c r="F5" s="14">
        <v>8.5</v>
      </c>
      <c r="G5" s="14">
        <v>5</v>
      </c>
      <c r="H5" s="14">
        <v>100</v>
      </c>
      <c r="I5" s="14" t="s">
        <v>49</v>
      </c>
      <c r="J5" s="14">
        <v>830</v>
      </c>
      <c r="K5" s="14">
        <v>5</v>
      </c>
      <c r="L5" s="14">
        <v>70</v>
      </c>
      <c r="M5" s="14">
        <v>20</v>
      </c>
    </row>
    <row r="6" spans="1:13" x14ac:dyDescent="0.25">
      <c r="A6" s="15" t="s">
        <v>44</v>
      </c>
      <c r="B6" s="14">
        <f>IF(COUNTIF($B$11:$B$81,"*&lt;*")&lt;&gt;0,0,MIN($B$11:$B$81))</f>
        <v>1.2999999999999999E-2</v>
      </c>
      <c r="C6" s="14">
        <f>IF(COUNTIF($C$11:$C$81,"*&lt;*")&lt;&gt;0,0,MIN($C$11:$C$81))</f>
        <v>3</v>
      </c>
      <c r="D6" s="14">
        <f>IF(COUNTIF($D$11:$D$81,"*&lt;*")&lt;&gt;0,0,MIN($D$11:$D$81))</f>
        <v>3.5</v>
      </c>
      <c r="E6" s="14">
        <f>IF(COUNTIF($E$11:$E$81,"*&lt;*")&lt;&gt;0,0,MIN($E$11:$E$81))</f>
        <v>6.6</v>
      </c>
      <c r="F6" s="14">
        <f>IF(COUNTIF($F$11:$F$81,"*&lt;*")&lt;&gt;0,0,MIN($F$11:$F$81))</f>
        <v>6.6</v>
      </c>
      <c r="G6" s="14">
        <f>IF(COUNTIF($G$11:$G$81,"*&lt;*")&lt;&gt;0,0,MIN($G$11:$G$81))</f>
        <v>0</v>
      </c>
      <c r="H6" s="14">
        <f>IF(COUNTIF($H$11:$H$81,"*&lt;*")&lt;&gt;0,0,MIN($H$11:$H$81))</f>
        <v>0</v>
      </c>
      <c r="I6" s="14">
        <f>IF(COUNTIF($I$11:$I$81,"*&lt;*")&lt;&gt;0,0,MIN($I$11:$I$81))</f>
        <v>0</v>
      </c>
      <c r="J6" s="14">
        <f>IF(COUNTIF($J$11:$J$81,"*&lt;*")&lt;&gt;0,0,MIN($J$11:$J$81))</f>
        <v>39.5</v>
      </c>
      <c r="K6" s="14">
        <f>IF(COUNTIF($K$11:$K$81,"*&lt;*")&lt;&gt;0,0,MIN($K$11:$K$81))</f>
        <v>0</v>
      </c>
      <c r="L6" s="14">
        <f>IF(COUNTIF($L$11:$L$81,"*&lt;*")&lt;&gt;0,0,MIN($L$11:$L$81))</f>
        <v>0</v>
      </c>
      <c r="M6" s="14">
        <f>IF(COUNTIF($M$11:$M$81,"*&lt;*")&lt;&gt;0,0,MIN($M$11:$M$81))</f>
        <v>0</v>
      </c>
    </row>
    <row r="7" spans="1:13" x14ac:dyDescent="0.25">
      <c r="A7" s="15" t="s">
        <v>45</v>
      </c>
      <c r="B7" s="14">
        <f>IF(SUM($B$11:$B$81)=0,0,MAX($B$11:$B$81))</f>
        <v>2.88</v>
      </c>
      <c r="C7" s="14">
        <f>IF(SUM($C$11:$C$81)=0,0,MAX($C$11:$C$81))</f>
        <v>181.5</v>
      </c>
      <c r="D7" s="14">
        <f>IF(SUM($D$11:$D$81)=0,0,MAX($D$11:$D$81))</f>
        <v>297</v>
      </c>
      <c r="E7" s="14">
        <f>IF(SUM($E$11:$E$81)=0,0,MAX($E$11:$E$81))</f>
        <v>8.27</v>
      </c>
      <c r="F7" s="14">
        <f>IF(SUM($F$11:$F$81)=0,0,MAX($F$11:$F$81))</f>
        <v>8.27</v>
      </c>
      <c r="G7" s="14">
        <f>IF(SUM($G$11:$G$81)=0,0,MAX($G$11:$G$81))</f>
        <v>56.8</v>
      </c>
      <c r="H7" s="14">
        <f>IF(SUM($H$11:$H$81)=0,0,MAX($H$11:$H$81))</f>
        <v>661.4</v>
      </c>
      <c r="I7" s="14">
        <f>IF(SUM($I$11:$I$81)=0,0,MAX($I$11:$I$81))</f>
        <v>11300</v>
      </c>
      <c r="J7" s="14">
        <f>IF(SUM($J$11:$J$81)=0,0,MAX($J$11:$J$81))</f>
        <v>190</v>
      </c>
      <c r="K7" s="14">
        <f>IF(SUM($K$11:$K$81)=0,0,MAX($K$11:$K$81))</f>
        <v>2.5</v>
      </c>
      <c r="L7" s="14">
        <f>IF(SUM($L$11:$L$81)=0,0,MAX($L$11:$L$81))</f>
        <v>54.6</v>
      </c>
      <c r="M7" s="14">
        <f>IF(SUM($M$11:$M$81)=0,0,MAX($M$11:$M$81))</f>
        <v>7.3</v>
      </c>
    </row>
    <row r="8" spans="1:13" x14ac:dyDescent="0.25">
      <c r="A8" s="15" t="s">
        <v>46</v>
      </c>
      <c r="B8" s="14">
        <f>IFERROR(IF(ISODD(COUNTA($B$11:$B$81)),LARGE($B$11:$B$81,INT(COUNTA($B$11:$B$81)/2)+1),(LARGE($B$11:$B$81,INT(COUNTA($B$11:$B$81)/2)+1)+LARGE($B$11:$B$81,INT(COUNTA($B$11:$B$81)/2)))/2),IF(COUNT($B$11:$B$81)=COUNTA($B$11:$B$81)/2,SMALL($B$11:$B$81,1)/2, "Non-Detect"))</f>
        <v>0.379</v>
      </c>
      <c r="C8" s="14">
        <f>IFERROR(IF(ISODD(COUNTA($C$11:$C$81)),LARGE($C$11:$C$81,INT(COUNTA($C$11:$C$81)/2)+1),(LARGE($C$11:$C$81,INT(COUNTA($C$11:$C$81)/2)+1)+LARGE($C$11:$C$81,INT(COUNTA($C$11:$C$81)/2)))/2),IF(COUNT($C$11:$C$81)=COUNTA($C$11:$C$81)/2,SMALL($C$11:$C$81,1)/2, "Non-Detect"))</f>
        <v>10.5</v>
      </c>
      <c r="D8" s="14">
        <f>IFERROR(IF(ISODD(COUNTA($D$11:$D$81)),LARGE($D$11:$D$81,INT(COUNTA($D$11:$D$81)/2)+1),(LARGE($D$11:$D$81,INT(COUNTA($D$11:$D$81)/2)+1)+LARGE($D$11:$D$81,INT(COUNTA($D$11:$D$81)/2)))/2),IF(COUNT($D$11:$D$81)=COUNTA($D$11:$D$81)/2,SMALL($D$11:$D$81,1)/2, "Non-Detect"))</f>
        <v>13</v>
      </c>
      <c r="E8" s="14">
        <f>IFERROR(IF(ISODD(COUNTA($E$11:$E$81)),LARGE($E$11:$E$81,INT(COUNTA($E$11:$E$81)/2)+1),(LARGE($E$11:$E$81,INT(COUNTA($E$11:$E$81)/2)+1)+LARGE($E$11:$E$81,INT(COUNTA($E$11:$E$81)/2)))/2),IF(COUNT($E$11:$E$81)=COUNTA($E$11:$E$81)/2,SMALL($E$11:$E$81,1)/2, "Non-Detect"))</f>
        <v>7.4</v>
      </c>
      <c r="F8" s="14">
        <f>IFERROR(IF(ISODD(COUNTA($F$11:$F$81)),LARGE($F$11:$F$81,INT(COUNTA($F$11:$F$81)/2)+1),(LARGE($F$11:$F$81,INT(COUNTA($F$11:$F$81)/2)+1)+LARGE($F$11:$F$81,INT(COUNTA($F$11:$F$81)/2)))/2),IF(COUNT($F$11:$F$81)=COUNTA($F$11:$F$81)/2,SMALL($F$11:$F$81,1)/2, "Non-Detect"))</f>
        <v>7.42</v>
      </c>
      <c r="G8" s="14">
        <f>IFERROR(IF(ISODD(COUNTA($G$11:$G$81)),LARGE($G$11:$G$81,INT(COUNTA($G$11:$G$81)/2)+1),(LARGE($G$11:$G$81,INT(COUNTA($G$11:$G$81)/2)+1)+LARGE($G$11:$G$81,INT(COUNTA($G$11:$G$81)/2)))/2),IF(COUNT($G$11:$G$81)=COUNTA($G$11:$G$81)/2,SMALL($G$11:$G$81,1)/2, "Non-Detect"))</f>
        <v>0</v>
      </c>
      <c r="H8" s="14">
        <f>IFERROR(IF(ISODD(COUNTA($H$11:$H$81)),LARGE($H$11:$H$81,INT(COUNTA($H$11:$H$81)/2)+1),(LARGE($H$11:$H$81,INT(COUNTA($H$11:$H$81)/2)+1)+LARGE($H$11:$H$81,INT(COUNTA($H$11:$H$81)/2)))/2),IF(COUNT($H$11:$H$81)=COUNTA($H$11:$H$81)/2,SMALL($H$11:$H$81,1)/2, "Non-Detect"))</f>
        <v>0</v>
      </c>
      <c r="I8" s="14">
        <f>IFERROR(IF(ISODD(COUNTA($I$11:$I$81)),LARGE($I$11:$I$81,INT(COUNTA($I$11:$I$81)/2)+1),(LARGE($I$11:$I$81,INT(COUNTA($I$11:$I$81)/2)+1)+LARGE($I$11:$I$81,INT(COUNTA($I$11:$I$81)/2)))/2),IF(COUNT($I$11:$I$81)=COUNTA($I$11:$I$81)/2,SMALL($I$11:$I$81,1)/2, "Non-Detect"))</f>
        <v>0</v>
      </c>
      <c r="J8" s="14">
        <f>IFERROR(IF(ISODD(COUNTA($J$11:$J$81)),LARGE($J$11:$J$81,INT(COUNTA($J$11:$J$81)/2)+1),(LARGE($J$11:$J$81,INT(COUNTA($J$11:$J$81)/2)+1)+LARGE($J$11:$J$81,INT(COUNTA($J$11:$J$81)/2)))/2),IF(COUNT($J$11:$J$81)=COUNTA($J$11:$J$81)/2,SMALL($J$11:$J$81,1)/2, "Non-Detect"))</f>
        <v>160</v>
      </c>
      <c r="K8" s="14">
        <f>IFERROR(IF(ISODD(COUNTA($K$11:$K$81)),LARGE($K$11:$K$81,INT(COUNTA($K$11:$K$81)/2)+1),(LARGE($K$11:$K$81,INT(COUNTA($K$11:$K$81)/2)+1)+LARGE($K$11:$K$81,INT(COUNTA($K$11:$K$81)/2)))/2),IF(COUNT($K$11:$K$81)=COUNTA($K$11:$K$81)/2,SMALL($K$11:$K$81,1)/2, "Non-Detect"))</f>
        <v>0</v>
      </c>
      <c r="L8" s="14">
        <f>IFERROR(IF(ISODD(COUNTA($L$11:$L$81)),LARGE($L$11:$L$81,INT(COUNTA($L$11:$L$81)/2)+1),(LARGE($L$11:$L$81,INT(COUNTA($L$11:$L$81)/2)+1)+LARGE($L$11:$L$81,INT(COUNTA($L$11:$L$81)/2)))/2),IF(COUNT($L$11:$L$81)=COUNTA($L$11:$L$81)/2,SMALL($L$11:$L$81,1)/2, "Non-Detect"))</f>
        <v>0</v>
      </c>
      <c r="M8" s="14">
        <f>IFERROR(IF(ISODD(COUNTA($M$11:$M$81)),LARGE($M$11:$M$81,INT(COUNTA($M$11:$M$81)/2)+1),(LARGE($M$11:$M$81,INT(COUNTA($M$11:$M$81)/2)+1)+LARGE($M$11:$M$81,INT(COUNTA($M$11:$M$81)/2)))/2),IF(COUNT($M$11:$M$81)=COUNTA($M$11:$M$81)/2,SMALL($M$11:$M$81,1)/2, "Non-Detect"))</f>
        <v>0</v>
      </c>
    </row>
    <row r="9" spans="1:13" x14ac:dyDescent="0.25">
      <c r="A9" s="15" t="s">
        <v>47</v>
      </c>
      <c r="B9" s="14" t="s">
        <v>60</v>
      </c>
      <c r="C9" s="14">
        <f>COUNTIF($C$11:$C$81,"&gt;30")</f>
        <v>3</v>
      </c>
      <c r="D9" s="14">
        <f>COUNTIF($D$11:$D$81,"&gt;100")</f>
        <v>1</v>
      </c>
      <c r="E9" s="14">
        <f>COUNTIF($E$11:$E$81,"&lt;6.5")+COUNTIF($E$11:$E$81,"*&lt;*")</f>
        <v>0</v>
      </c>
      <c r="F9" s="14">
        <f>COUNTIF($F$11:$F$81,"&gt;8.5")</f>
        <v>0</v>
      </c>
      <c r="G9" s="14">
        <f>COUNTIF($G$11:$G$81,"&gt;5")</f>
        <v>10</v>
      </c>
      <c r="H9" s="14">
        <f>COUNTIF($H$11:$H$81,"&gt;100")</f>
        <v>1</v>
      </c>
      <c r="I9" s="14" t="s">
        <v>60</v>
      </c>
      <c r="J9" s="14">
        <f>COUNTIF($J$11:$J$81,"&gt;830")</f>
        <v>0</v>
      </c>
      <c r="K9" s="14">
        <f>COUNTIF($K$11:$K$81,"&gt;5")</f>
        <v>0</v>
      </c>
      <c r="L9" s="14">
        <f>COUNTIF($L$11:$L$81,"&gt;70")</f>
        <v>0</v>
      </c>
      <c r="M9" s="14">
        <f>COUNTIF($M$11:$M$81,"&gt;20")</f>
        <v>0</v>
      </c>
    </row>
    <row r="10" spans="1:13" ht="42.75" x14ac:dyDescent="0.25">
      <c r="A10" s="13" t="s">
        <v>79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25">
      <c r="A11" s="9">
        <v>42004</v>
      </c>
      <c r="B11" s="12">
        <v>2.64</v>
      </c>
      <c r="C11" s="12">
        <v>6</v>
      </c>
      <c r="D11" s="12">
        <v>6</v>
      </c>
      <c r="E11" s="12">
        <v>6.87</v>
      </c>
      <c r="F11" s="12">
        <v>6.87</v>
      </c>
      <c r="G11" s="12">
        <v>3</v>
      </c>
      <c r="H11" s="12">
        <v>4.0999999999999996</v>
      </c>
      <c r="I11" s="12">
        <v>0</v>
      </c>
      <c r="J11" s="12">
        <v>160</v>
      </c>
      <c r="K11" s="12">
        <v>0</v>
      </c>
      <c r="L11" s="12">
        <v>54.6</v>
      </c>
      <c r="M11" s="12">
        <v>0.15</v>
      </c>
    </row>
    <row r="12" spans="1:13" x14ac:dyDescent="0.25">
      <c r="A12" s="9">
        <v>42035</v>
      </c>
      <c r="B12" s="12" t="s">
        <v>5</v>
      </c>
      <c r="C12" s="12" t="s">
        <v>5</v>
      </c>
      <c r="D12" s="12" t="s">
        <v>5</v>
      </c>
      <c r="E12" s="12" t="s">
        <v>5</v>
      </c>
      <c r="F12" s="12" t="s">
        <v>5</v>
      </c>
      <c r="G12" s="12" t="s">
        <v>5</v>
      </c>
      <c r="H12" s="12" t="s">
        <v>5</v>
      </c>
      <c r="I12" s="12" t="s">
        <v>5</v>
      </c>
      <c r="J12" s="12" t="s">
        <v>5</v>
      </c>
      <c r="K12" s="12" t="s">
        <v>5</v>
      </c>
      <c r="L12" s="12" t="s">
        <v>5</v>
      </c>
      <c r="M12" s="12" t="s">
        <v>5</v>
      </c>
    </row>
    <row r="13" spans="1:13" x14ac:dyDescent="0.25">
      <c r="A13" s="9">
        <v>42063</v>
      </c>
      <c r="B13" s="12" t="s">
        <v>6</v>
      </c>
      <c r="C13" s="12" t="s">
        <v>6</v>
      </c>
      <c r="D13" s="12" t="s">
        <v>6</v>
      </c>
      <c r="E13" s="12" t="s">
        <v>6</v>
      </c>
      <c r="F13" s="12" t="s">
        <v>6</v>
      </c>
      <c r="G13" s="12" t="s">
        <v>6</v>
      </c>
      <c r="H13" s="12" t="s">
        <v>6</v>
      </c>
      <c r="I13" s="12" t="s">
        <v>6</v>
      </c>
      <c r="J13" s="12" t="s">
        <v>6</v>
      </c>
      <c r="K13" s="12" t="s">
        <v>6</v>
      </c>
      <c r="L13" s="12" t="s">
        <v>6</v>
      </c>
      <c r="M13" s="12" t="s">
        <v>6</v>
      </c>
    </row>
    <row r="14" spans="1:13" x14ac:dyDescent="0.25">
      <c r="A14" s="9">
        <v>42094</v>
      </c>
      <c r="B14" s="12">
        <v>0.432</v>
      </c>
      <c r="C14" s="12">
        <v>11</v>
      </c>
      <c r="D14" s="12">
        <v>11</v>
      </c>
      <c r="E14" s="12">
        <v>7.2</v>
      </c>
      <c r="F14" s="12">
        <v>7.2</v>
      </c>
      <c r="G14" s="19">
        <v>56.8</v>
      </c>
      <c r="H14" s="19">
        <v>661.4</v>
      </c>
      <c r="I14" s="12">
        <v>535</v>
      </c>
      <c r="J14" s="12">
        <v>160</v>
      </c>
      <c r="K14" s="12">
        <v>0</v>
      </c>
      <c r="L14" s="12">
        <v>31</v>
      </c>
      <c r="M14" s="12">
        <v>7.3</v>
      </c>
    </row>
    <row r="15" spans="1:13" x14ac:dyDescent="0.25">
      <c r="A15" s="9">
        <v>42124</v>
      </c>
      <c r="B15" s="12" t="s">
        <v>5</v>
      </c>
      <c r="C15" s="12" t="s">
        <v>5</v>
      </c>
      <c r="D15" s="12" t="s">
        <v>5</v>
      </c>
      <c r="E15" s="12" t="s">
        <v>5</v>
      </c>
      <c r="F15" s="12" t="s">
        <v>5</v>
      </c>
      <c r="G15" s="12" t="s">
        <v>5</v>
      </c>
      <c r="H15" s="12" t="s">
        <v>5</v>
      </c>
      <c r="I15" s="12" t="s">
        <v>5</v>
      </c>
      <c r="J15" s="12" t="s">
        <v>5</v>
      </c>
      <c r="K15" s="12" t="s">
        <v>5</v>
      </c>
      <c r="L15" s="12" t="s">
        <v>5</v>
      </c>
      <c r="M15" s="12" t="s">
        <v>5</v>
      </c>
    </row>
    <row r="16" spans="1:13" x14ac:dyDescent="0.25">
      <c r="A16" s="9">
        <v>42155</v>
      </c>
      <c r="B16" s="12" t="s">
        <v>5</v>
      </c>
      <c r="C16" s="12" t="s">
        <v>5</v>
      </c>
      <c r="D16" s="12" t="s">
        <v>5</v>
      </c>
      <c r="E16" s="12" t="s">
        <v>5</v>
      </c>
      <c r="F16" s="12" t="s">
        <v>5</v>
      </c>
      <c r="G16" s="12" t="s">
        <v>5</v>
      </c>
      <c r="H16" s="12" t="s">
        <v>5</v>
      </c>
      <c r="I16" s="12" t="s">
        <v>5</v>
      </c>
      <c r="J16" s="12" t="s">
        <v>5</v>
      </c>
      <c r="K16" s="12" t="s">
        <v>5</v>
      </c>
      <c r="L16" s="12" t="s">
        <v>5</v>
      </c>
      <c r="M16" s="12" t="s">
        <v>5</v>
      </c>
    </row>
    <row r="17" spans="1:13" x14ac:dyDescent="0.25">
      <c r="A17" s="9">
        <v>42185</v>
      </c>
      <c r="B17" s="12">
        <v>0.379</v>
      </c>
      <c r="C17" s="19">
        <v>73</v>
      </c>
      <c r="D17" s="12">
        <v>73</v>
      </c>
      <c r="E17" s="12">
        <v>7.58</v>
      </c>
      <c r="F17" s="12">
        <v>7.58</v>
      </c>
      <c r="G17" s="12">
        <v>0</v>
      </c>
      <c r="H17" s="12">
        <v>0</v>
      </c>
      <c r="I17" s="12">
        <v>11300</v>
      </c>
      <c r="J17" s="12">
        <v>39.5</v>
      </c>
      <c r="K17" s="12">
        <v>0</v>
      </c>
      <c r="L17" s="12">
        <v>2.8</v>
      </c>
      <c r="M17" s="12">
        <v>1.2</v>
      </c>
    </row>
    <row r="18" spans="1:13" x14ac:dyDescent="0.25">
      <c r="A18" s="9">
        <v>42216</v>
      </c>
      <c r="B18" s="12">
        <v>0.64319999999999999</v>
      </c>
      <c r="C18" s="12">
        <v>21</v>
      </c>
      <c r="D18" s="12">
        <v>21</v>
      </c>
      <c r="E18" s="12">
        <v>7.26</v>
      </c>
      <c r="F18" s="12">
        <v>7.26</v>
      </c>
      <c r="G18" s="19">
        <v>7.8</v>
      </c>
      <c r="H18" s="12">
        <v>7.8</v>
      </c>
      <c r="I18" s="12">
        <v>0</v>
      </c>
      <c r="J18" s="12">
        <v>160</v>
      </c>
      <c r="K18" s="12">
        <v>0</v>
      </c>
      <c r="L18" s="12">
        <v>17.2</v>
      </c>
      <c r="M18" s="12">
        <v>1.1000000000000001</v>
      </c>
    </row>
    <row r="19" spans="1:13" x14ac:dyDescent="0.25">
      <c r="A19" s="9">
        <v>42247</v>
      </c>
      <c r="B19" s="12">
        <v>1.9199999999999998E-2</v>
      </c>
      <c r="C19" s="12">
        <v>5</v>
      </c>
      <c r="D19" s="12">
        <v>5</v>
      </c>
      <c r="E19" s="12">
        <v>7.34</v>
      </c>
      <c r="F19" s="12">
        <v>7.34</v>
      </c>
      <c r="G19" s="12">
        <v>0</v>
      </c>
      <c r="H19" s="12">
        <v>0</v>
      </c>
      <c r="I19" s="12">
        <v>0</v>
      </c>
      <c r="J19" s="12">
        <v>160</v>
      </c>
      <c r="K19" s="12">
        <v>0</v>
      </c>
      <c r="L19" s="12">
        <v>3.4</v>
      </c>
      <c r="M19" s="12">
        <v>5.1999999999999998E-2</v>
      </c>
    </row>
    <row r="20" spans="1:13" x14ac:dyDescent="0.25">
      <c r="A20" s="9">
        <v>42277</v>
      </c>
      <c r="B20" s="12">
        <v>0.14399999999999999</v>
      </c>
      <c r="C20" s="12">
        <v>7</v>
      </c>
      <c r="D20" s="12">
        <v>7</v>
      </c>
      <c r="E20" s="12">
        <v>6.95</v>
      </c>
      <c r="F20" s="12">
        <v>6.95</v>
      </c>
      <c r="G20" s="12">
        <v>0</v>
      </c>
      <c r="H20" s="12">
        <v>0</v>
      </c>
      <c r="I20" s="12">
        <v>0</v>
      </c>
      <c r="J20" s="12">
        <v>160</v>
      </c>
      <c r="K20" s="12">
        <v>0</v>
      </c>
      <c r="L20" s="12">
        <v>2.2000000000000002</v>
      </c>
      <c r="M20" s="12">
        <v>0</v>
      </c>
    </row>
    <row r="21" spans="1:13" x14ac:dyDescent="0.25">
      <c r="A21" s="9">
        <v>42308</v>
      </c>
      <c r="B21" s="12">
        <v>1.3340000000000001</v>
      </c>
      <c r="C21" s="19">
        <v>39</v>
      </c>
      <c r="D21" s="12">
        <v>53</v>
      </c>
      <c r="E21" s="12">
        <v>7.7</v>
      </c>
      <c r="F21" s="12">
        <v>8.0500000000000007</v>
      </c>
      <c r="G21" s="12">
        <v>0</v>
      </c>
      <c r="H21" s="12">
        <v>0</v>
      </c>
      <c r="I21" s="12">
        <v>0</v>
      </c>
      <c r="J21" s="12">
        <v>160</v>
      </c>
      <c r="K21" s="12">
        <v>0</v>
      </c>
      <c r="L21" s="12">
        <v>6.3</v>
      </c>
      <c r="M21" s="12">
        <v>0</v>
      </c>
    </row>
    <row r="22" spans="1:13" x14ac:dyDescent="0.25">
      <c r="A22" s="9">
        <v>42338</v>
      </c>
      <c r="B22" s="12">
        <v>0.30719999999999997</v>
      </c>
      <c r="C22" s="12">
        <v>9</v>
      </c>
      <c r="D22" s="12">
        <v>13</v>
      </c>
      <c r="E22" s="12">
        <v>7.4</v>
      </c>
      <c r="F22" s="12">
        <v>7.59</v>
      </c>
      <c r="G22" s="12">
        <v>1.1000000000000001</v>
      </c>
      <c r="H22" s="12">
        <v>1.1000000000000001</v>
      </c>
      <c r="I22" s="12">
        <v>0</v>
      </c>
      <c r="J22" s="12">
        <v>160</v>
      </c>
      <c r="K22" s="12">
        <v>0</v>
      </c>
      <c r="L22" s="12">
        <v>6</v>
      </c>
      <c r="M22" s="12">
        <v>1.4</v>
      </c>
    </row>
    <row r="23" spans="1:13" x14ac:dyDescent="0.25">
      <c r="A23" s="9">
        <v>42369</v>
      </c>
      <c r="B23" s="12">
        <v>1.3440000000000001</v>
      </c>
      <c r="C23" s="12">
        <v>12</v>
      </c>
      <c r="D23" s="12">
        <v>12</v>
      </c>
      <c r="E23" s="12">
        <v>7.13</v>
      </c>
      <c r="F23" s="12">
        <v>7.13</v>
      </c>
      <c r="G23" s="12">
        <v>0</v>
      </c>
      <c r="H23" s="12">
        <v>0</v>
      </c>
      <c r="I23" s="12">
        <v>0</v>
      </c>
      <c r="J23" s="12">
        <v>160</v>
      </c>
      <c r="K23" s="12">
        <v>0</v>
      </c>
      <c r="L23" s="12">
        <v>17.2</v>
      </c>
      <c r="M23" s="12">
        <v>0.11799999999999999</v>
      </c>
    </row>
    <row r="24" spans="1:13" x14ac:dyDescent="0.25">
      <c r="A24" s="9">
        <v>42400</v>
      </c>
      <c r="B24" s="12">
        <v>1.728</v>
      </c>
      <c r="C24" s="12">
        <v>29</v>
      </c>
      <c r="D24" s="12">
        <v>29</v>
      </c>
      <c r="E24" s="12">
        <v>7.23</v>
      </c>
      <c r="F24" s="12">
        <v>7.23</v>
      </c>
      <c r="G24" s="12">
        <v>1.4</v>
      </c>
      <c r="H24" s="12">
        <v>1.4</v>
      </c>
      <c r="I24" s="12">
        <v>0</v>
      </c>
      <c r="J24" s="12">
        <v>160</v>
      </c>
      <c r="K24" s="12">
        <v>0</v>
      </c>
      <c r="L24" s="12">
        <v>5.0999999999999996</v>
      </c>
      <c r="M24" s="12">
        <v>0</v>
      </c>
    </row>
    <row r="25" spans="1:13" x14ac:dyDescent="0.25">
      <c r="A25" s="9">
        <v>42429</v>
      </c>
      <c r="B25" s="12">
        <v>1.0224</v>
      </c>
      <c r="C25" s="12">
        <v>17.5</v>
      </c>
      <c r="D25" s="12">
        <v>35</v>
      </c>
      <c r="E25" s="12">
        <v>7.5</v>
      </c>
      <c r="F25" s="12">
        <v>7.69</v>
      </c>
      <c r="G25" s="12">
        <v>3</v>
      </c>
      <c r="H25" s="12">
        <v>4.4000000000000004</v>
      </c>
      <c r="I25" s="12">
        <v>0</v>
      </c>
      <c r="J25" s="12">
        <v>160</v>
      </c>
      <c r="K25" s="12">
        <v>0</v>
      </c>
      <c r="L25" s="12">
        <v>44.3</v>
      </c>
      <c r="M25" s="12">
        <v>1.1000000000000001</v>
      </c>
    </row>
    <row r="26" spans="1:13" x14ac:dyDescent="0.25">
      <c r="A26" s="9">
        <v>42460</v>
      </c>
      <c r="B26" s="12">
        <v>0.87494400000000006</v>
      </c>
      <c r="C26" s="19">
        <v>181.5</v>
      </c>
      <c r="D26" s="19">
        <v>297</v>
      </c>
      <c r="E26" s="12">
        <v>8.1999999999999993</v>
      </c>
      <c r="F26" s="12">
        <v>8.1999999999999993</v>
      </c>
      <c r="G26" s="12">
        <v>4.2</v>
      </c>
      <c r="H26" s="12">
        <v>5.2</v>
      </c>
      <c r="I26" s="12">
        <v>0</v>
      </c>
      <c r="J26" s="12">
        <v>160</v>
      </c>
      <c r="K26" s="12">
        <v>0</v>
      </c>
      <c r="L26" s="12">
        <v>8.8000000000000007</v>
      </c>
      <c r="M26" s="12">
        <v>0</v>
      </c>
    </row>
    <row r="27" spans="1:13" x14ac:dyDescent="0.25">
      <c r="A27" s="9">
        <v>42490</v>
      </c>
      <c r="B27" s="12">
        <v>0.87939999999999996</v>
      </c>
      <c r="C27" s="12">
        <v>8.5</v>
      </c>
      <c r="D27" s="12">
        <v>10</v>
      </c>
      <c r="E27" s="12">
        <v>8.0500000000000007</v>
      </c>
      <c r="F27" s="12">
        <v>8.0500000000000007</v>
      </c>
      <c r="G27" s="19">
        <v>5.5</v>
      </c>
      <c r="H27" s="12">
        <v>8.3000000000000007</v>
      </c>
      <c r="I27" s="12">
        <v>1990</v>
      </c>
      <c r="J27" s="12">
        <v>190</v>
      </c>
      <c r="K27" s="12">
        <v>0</v>
      </c>
      <c r="L27" s="12">
        <v>16.100000000000001</v>
      </c>
      <c r="M27" s="12">
        <v>0.38300000000000001</v>
      </c>
    </row>
    <row r="28" spans="1:13" x14ac:dyDescent="0.25">
      <c r="A28" s="9">
        <v>42521</v>
      </c>
      <c r="B28" s="12">
        <v>0.87490000000000001</v>
      </c>
      <c r="C28" s="12">
        <v>5.5</v>
      </c>
      <c r="D28" s="12">
        <v>11</v>
      </c>
      <c r="E28" s="12">
        <v>8.27</v>
      </c>
      <c r="F28" s="12">
        <v>8.27</v>
      </c>
      <c r="G28" s="12">
        <v>0</v>
      </c>
      <c r="H28" s="12">
        <v>0</v>
      </c>
      <c r="I28" s="12">
        <v>0</v>
      </c>
      <c r="J28" s="12">
        <v>160</v>
      </c>
      <c r="K28" s="12">
        <v>0</v>
      </c>
      <c r="L28" s="12">
        <v>0</v>
      </c>
      <c r="M28" s="12">
        <v>0</v>
      </c>
    </row>
    <row r="29" spans="1:13" x14ac:dyDescent="0.25">
      <c r="A29" s="9">
        <v>42551</v>
      </c>
      <c r="B29" s="12">
        <v>5.28E-2</v>
      </c>
      <c r="C29" s="12">
        <v>24.7</v>
      </c>
      <c r="D29" s="12">
        <v>68</v>
      </c>
      <c r="E29" s="12">
        <v>7.76</v>
      </c>
      <c r="F29" s="12">
        <v>7.76</v>
      </c>
      <c r="G29" s="12">
        <v>1.6</v>
      </c>
      <c r="H29" s="12">
        <v>1.6</v>
      </c>
      <c r="I29" s="12">
        <v>0</v>
      </c>
      <c r="J29" s="12">
        <v>160</v>
      </c>
      <c r="K29" s="12">
        <v>0</v>
      </c>
      <c r="L29" s="12">
        <v>0</v>
      </c>
      <c r="M29" s="12">
        <v>0.248</v>
      </c>
    </row>
    <row r="30" spans="1:13" x14ac:dyDescent="0.25">
      <c r="A30" s="9">
        <v>42582</v>
      </c>
      <c r="B30" s="12" t="s">
        <v>5</v>
      </c>
      <c r="C30" s="12" t="s">
        <v>5</v>
      </c>
      <c r="D30" s="12" t="s">
        <v>5</v>
      </c>
      <c r="E30" s="12" t="s">
        <v>5</v>
      </c>
      <c r="F30" s="12" t="s">
        <v>5</v>
      </c>
      <c r="G30" s="12" t="s">
        <v>5</v>
      </c>
      <c r="H30" s="12" t="s">
        <v>5</v>
      </c>
      <c r="I30" s="12" t="s">
        <v>5</v>
      </c>
      <c r="J30" s="12" t="s">
        <v>5</v>
      </c>
      <c r="K30" s="12" t="s">
        <v>5</v>
      </c>
      <c r="L30" s="12" t="s">
        <v>5</v>
      </c>
      <c r="M30" s="12" t="s">
        <v>5</v>
      </c>
    </row>
    <row r="31" spans="1:13" x14ac:dyDescent="0.25">
      <c r="A31" s="9">
        <v>42613</v>
      </c>
      <c r="B31" s="12" t="s">
        <v>5</v>
      </c>
      <c r="C31" s="12" t="s">
        <v>5</v>
      </c>
      <c r="D31" s="12" t="s">
        <v>5</v>
      </c>
      <c r="E31" s="12" t="s">
        <v>5</v>
      </c>
      <c r="F31" s="12" t="s">
        <v>5</v>
      </c>
      <c r="G31" s="12" t="s">
        <v>5</v>
      </c>
      <c r="H31" s="12" t="s">
        <v>5</v>
      </c>
      <c r="I31" s="12" t="s">
        <v>5</v>
      </c>
      <c r="J31" s="12" t="s">
        <v>5</v>
      </c>
      <c r="K31" s="12" t="s">
        <v>5</v>
      </c>
      <c r="L31" s="12" t="s">
        <v>5</v>
      </c>
      <c r="M31" s="12" t="s">
        <v>5</v>
      </c>
    </row>
    <row r="32" spans="1:13" x14ac:dyDescent="0.25">
      <c r="A32" s="9">
        <v>42643</v>
      </c>
      <c r="B32" s="12" t="s">
        <v>5</v>
      </c>
      <c r="C32" s="12" t="s">
        <v>5</v>
      </c>
      <c r="D32" s="12" t="s">
        <v>5</v>
      </c>
      <c r="E32" s="12" t="s">
        <v>5</v>
      </c>
      <c r="F32" s="12" t="s">
        <v>5</v>
      </c>
      <c r="G32" s="12" t="s">
        <v>5</v>
      </c>
      <c r="H32" s="12" t="s">
        <v>5</v>
      </c>
      <c r="I32" s="12" t="s">
        <v>5</v>
      </c>
      <c r="J32" s="12" t="s">
        <v>5</v>
      </c>
      <c r="K32" s="12" t="s">
        <v>5</v>
      </c>
      <c r="L32" s="12" t="s">
        <v>5</v>
      </c>
      <c r="M32" s="12" t="s">
        <v>5</v>
      </c>
    </row>
    <row r="33" spans="1:13" x14ac:dyDescent="0.25">
      <c r="A33" s="9">
        <v>42674</v>
      </c>
      <c r="B33" s="12">
        <v>5.28E-2</v>
      </c>
      <c r="C33" s="12">
        <v>4.9000000000000004</v>
      </c>
      <c r="D33" s="12">
        <v>5.5</v>
      </c>
      <c r="E33" s="12">
        <v>7.65</v>
      </c>
      <c r="F33" s="12">
        <v>7.65</v>
      </c>
      <c r="G33" s="12">
        <v>0</v>
      </c>
      <c r="H33" s="12">
        <v>0</v>
      </c>
      <c r="I33" s="12">
        <v>0</v>
      </c>
      <c r="J33" s="12">
        <v>160</v>
      </c>
      <c r="K33" s="12">
        <v>0</v>
      </c>
      <c r="L33" s="12">
        <v>0</v>
      </c>
      <c r="M33" s="12">
        <v>0</v>
      </c>
    </row>
    <row r="34" spans="1:13" x14ac:dyDescent="0.25">
      <c r="A34" s="9">
        <v>42704</v>
      </c>
      <c r="B34" s="12">
        <v>0.59499999999999997</v>
      </c>
      <c r="C34" s="12">
        <v>8.1999999999999993</v>
      </c>
      <c r="D34" s="12">
        <v>16.399999999999999</v>
      </c>
      <c r="E34" s="12">
        <v>7.9</v>
      </c>
      <c r="F34" s="12">
        <v>7.9</v>
      </c>
      <c r="G34" s="12">
        <v>0</v>
      </c>
      <c r="H34" s="12">
        <v>1</v>
      </c>
      <c r="I34" s="12">
        <v>0</v>
      </c>
      <c r="J34" s="12">
        <v>160</v>
      </c>
      <c r="K34" s="12">
        <v>0</v>
      </c>
      <c r="L34" s="12">
        <v>3</v>
      </c>
      <c r="M34" s="12">
        <v>0</v>
      </c>
    </row>
    <row r="35" spans="1:13" x14ac:dyDescent="0.25">
      <c r="A35" s="9">
        <v>42735</v>
      </c>
      <c r="B35" s="12">
        <v>0.32640000000000002</v>
      </c>
      <c r="C35" s="12">
        <v>7.25</v>
      </c>
      <c r="D35" s="12">
        <v>11</v>
      </c>
      <c r="E35" s="12">
        <v>7.51</v>
      </c>
      <c r="F35" s="12">
        <v>7.51</v>
      </c>
      <c r="G35" s="19">
        <v>5.6</v>
      </c>
      <c r="H35" s="12">
        <v>5.6</v>
      </c>
      <c r="I35" s="12">
        <v>0</v>
      </c>
      <c r="J35" s="12">
        <v>160</v>
      </c>
      <c r="K35" s="12">
        <v>0</v>
      </c>
      <c r="L35" s="12">
        <v>0</v>
      </c>
      <c r="M35" s="12">
        <v>0</v>
      </c>
    </row>
    <row r="36" spans="1:13" x14ac:dyDescent="0.25">
      <c r="A36" s="9">
        <v>42766</v>
      </c>
      <c r="B36" s="12">
        <v>1.8624000000000001</v>
      </c>
      <c r="C36" s="12">
        <v>13.35</v>
      </c>
      <c r="D36" s="12">
        <v>16.7</v>
      </c>
      <c r="E36" s="12">
        <v>7.21</v>
      </c>
      <c r="F36" s="12">
        <v>7.21</v>
      </c>
      <c r="G36" s="12">
        <v>1.7</v>
      </c>
      <c r="H36" s="12">
        <v>2.7</v>
      </c>
      <c r="I36" s="12">
        <v>0</v>
      </c>
      <c r="J36" s="12">
        <v>160</v>
      </c>
      <c r="K36" s="12">
        <v>0</v>
      </c>
      <c r="L36" s="12">
        <v>2.2999999999999998</v>
      </c>
      <c r="M36" s="12">
        <v>0</v>
      </c>
    </row>
    <row r="37" spans="1:13" x14ac:dyDescent="0.25">
      <c r="A37" s="9">
        <v>42794</v>
      </c>
      <c r="B37" s="12">
        <v>0.76</v>
      </c>
      <c r="C37" s="12">
        <v>8.0500000000000007</v>
      </c>
      <c r="D37" s="12">
        <v>8.1999999999999993</v>
      </c>
      <c r="E37" s="12">
        <v>7.54</v>
      </c>
      <c r="F37" s="12">
        <v>7.54</v>
      </c>
      <c r="G37" s="19">
        <v>10.9</v>
      </c>
      <c r="H37" s="12">
        <v>14.1</v>
      </c>
      <c r="I37" s="12">
        <v>0</v>
      </c>
      <c r="J37" s="12">
        <v>160</v>
      </c>
      <c r="K37" s="12">
        <v>0</v>
      </c>
      <c r="L37" s="12">
        <v>6.8</v>
      </c>
      <c r="M37" s="12">
        <v>2.6</v>
      </c>
    </row>
    <row r="38" spans="1:13" x14ac:dyDescent="0.25">
      <c r="A38" s="9">
        <v>42825</v>
      </c>
      <c r="B38" s="12">
        <v>0.44400000000000001</v>
      </c>
      <c r="C38" s="12">
        <v>9.75</v>
      </c>
      <c r="D38" s="12">
        <v>10.4</v>
      </c>
      <c r="E38" s="12">
        <v>6.7</v>
      </c>
      <c r="F38" s="12">
        <v>6.7</v>
      </c>
      <c r="G38" s="12">
        <v>0</v>
      </c>
      <c r="H38" s="12">
        <v>6</v>
      </c>
      <c r="I38" s="12">
        <v>0</v>
      </c>
      <c r="J38" s="12">
        <v>160</v>
      </c>
      <c r="K38" s="12">
        <v>2.5</v>
      </c>
      <c r="L38" s="12">
        <v>2.8</v>
      </c>
      <c r="M38" s="12">
        <v>1.7</v>
      </c>
    </row>
    <row r="39" spans="1:13" x14ac:dyDescent="0.25">
      <c r="A39" s="9">
        <v>42855</v>
      </c>
      <c r="B39" s="12">
        <v>1.19</v>
      </c>
      <c r="C39" s="12">
        <v>8.4</v>
      </c>
      <c r="D39" s="12">
        <v>12.3</v>
      </c>
      <c r="E39" s="12">
        <v>8.06</v>
      </c>
      <c r="F39" s="12">
        <v>8.06</v>
      </c>
      <c r="G39" s="12">
        <v>2.2999999999999998</v>
      </c>
      <c r="H39" s="12">
        <v>2.2999999999999998</v>
      </c>
      <c r="I39" s="12">
        <v>0</v>
      </c>
      <c r="J39" s="12">
        <v>160</v>
      </c>
      <c r="K39" s="12">
        <v>0</v>
      </c>
      <c r="L39" s="12">
        <v>3.5</v>
      </c>
      <c r="M39" s="12">
        <v>0</v>
      </c>
    </row>
    <row r="40" spans="1:13" x14ac:dyDescent="0.25">
      <c r="A40" s="9">
        <v>42886</v>
      </c>
      <c r="B40" s="12">
        <v>1.397</v>
      </c>
      <c r="C40" s="12">
        <v>5.2</v>
      </c>
      <c r="D40" s="12">
        <v>5.2</v>
      </c>
      <c r="E40" s="12">
        <v>8.17</v>
      </c>
      <c r="F40" s="12">
        <v>8.17</v>
      </c>
      <c r="G40" s="12">
        <v>1.8</v>
      </c>
      <c r="H40" s="12">
        <v>1.8</v>
      </c>
      <c r="I40" s="12">
        <v>0</v>
      </c>
      <c r="J40" s="12">
        <v>160</v>
      </c>
      <c r="K40" s="12">
        <v>0</v>
      </c>
      <c r="L40" s="12">
        <v>1.7</v>
      </c>
      <c r="M40" s="12">
        <v>0</v>
      </c>
    </row>
    <row r="41" spans="1:13" x14ac:dyDescent="0.25">
      <c r="A41" s="9">
        <v>42916</v>
      </c>
      <c r="B41" s="12">
        <v>1.43</v>
      </c>
      <c r="C41" s="12">
        <v>14.75</v>
      </c>
      <c r="D41" s="12">
        <v>21.6</v>
      </c>
      <c r="E41" s="12">
        <v>6.97</v>
      </c>
      <c r="F41" s="12">
        <v>6.97</v>
      </c>
      <c r="G41" s="12">
        <v>0</v>
      </c>
      <c r="H41" s="12">
        <v>0</v>
      </c>
      <c r="I41" s="12">
        <v>0</v>
      </c>
      <c r="J41" s="12">
        <v>160</v>
      </c>
      <c r="K41" s="12">
        <v>0</v>
      </c>
      <c r="L41" s="12">
        <v>0</v>
      </c>
      <c r="M41" s="12">
        <v>0.123</v>
      </c>
    </row>
    <row r="42" spans="1:13" x14ac:dyDescent="0.25">
      <c r="A42" s="9">
        <v>42947</v>
      </c>
      <c r="B42" s="12">
        <v>2.11</v>
      </c>
      <c r="C42" s="12">
        <v>4.5</v>
      </c>
      <c r="D42" s="12">
        <v>5.6</v>
      </c>
      <c r="E42" s="12">
        <v>7.4</v>
      </c>
      <c r="F42" s="12">
        <v>7.4</v>
      </c>
      <c r="G42" s="12">
        <v>0</v>
      </c>
      <c r="H42" s="12">
        <v>0</v>
      </c>
      <c r="I42" s="12">
        <v>0</v>
      </c>
      <c r="J42" s="12">
        <v>160</v>
      </c>
      <c r="K42" s="12">
        <v>1.5</v>
      </c>
      <c r="L42" s="12">
        <v>0</v>
      </c>
      <c r="M42" s="12">
        <v>0</v>
      </c>
    </row>
    <row r="43" spans="1:13" x14ac:dyDescent="0.25">
      <c r="A43" s="9">
        <v>42978</v>
      </c>
      <c r="B43" s="12">
        <v>0.28000000000000003</v>
      </c>
      <c r="C43" s="12">
        <v>6.2</v>
      </c>
      <c r="D43" s="12">
        <v>7.6</v>
      </c>
      <c r="E43" s="12">
        <v>7.1</v>
      </c>
      <c r="F43" s="12">
        <v>7.1</v>
      </c>
      <c r="G43" s="12">
        <v>0</v>
      </c>
      <c r="H43" s="12">
        <v>0</v>
      </c>
      <c r="I43" s="12">
        <v>0</v>
      </c>
      <c r="J43" s="12">
        <v>160</v>
      </c>
      <c r="K43" s="12">
        <v>0</v>
      </c>
      <c r="L43" s="12">
        <v>1.9</v>
      </c>
      <c r="M43" s="12">
        <v>0</v>
      </c>
    </row>
    <row r="44" spans="1:13" x14ac:dyDescent="0.25">
      <c r="A44" s="9">
        <v>43008</v>
      </c>
      <c r="B44" s="12">
        <v>0.27</v>
      </c>
      <c r="C44" s="12">
        <v>4</v>
      </c>
      <c r="D44" s="12">
        <v>5.5</v>
      </c>
      <c r="E44" s="12">
        <v>7.42</v>
      </c>
      <c r="F44" s="12">
        <v>7.42</v>
      </c>
      <c r="G44" s="12">
        <v>0</v>
      </c>
      <c r="H44" s="12">
        <v>0</v>
      </c>
      <c r="I44" s="12">
        <v>0</v>
      </c>
      <c r="J44" s="12">
        <v>160</v>
      </c>
      <c r="K44" s="12">
        <v>0</v>
      </c>
      <c r="L44" s="12">
        <v>0</v>
      </c>
      <c r="M44" s="12">
        <v>0</v>
      </c>
    </row>
    <row r="45" spans="1:13" x14ac:dyDescent="0.25">
      <c r="A45" s="9">
        <v>43039</v>
      </c>
      <c r="B45" s="12">
        <v>1.2999999999999999E-2</v>
      </c>
      <c r="C45" s="12">
        <v>11.9</v>
      </c>
      <c r="D45" s="12">
        <v>18.2</v>
      </c>
      <c r="E45" s="12">
        <v>7.17</v>
      </c>
      <c r="F45" s="12">
        <v>7.17</v>
      </c>
      <c r="G45" s="12">
        <v>0</v>
      </c>
      <c r="H45" s="12">
        <v>0</v>
      </c>
      <c r="I45" s="12">
        <v>0</v>
      </c>
      <c r="J45" s="12">
        <v>160</v>
      </c>
      <c r="K45" s="12">
        <v>0</v>
      </c>
      <c r="L45" s="12">
        <v>1.5</v>
      </c>
      <c r="M45" s="12">
        <v>0</v>
      </c>
    </row>
    <row r="46" spans="1:13" x14ac:dyDescent="0.25">
      <c r="A46" s="9">
        <v>43069</v>
      </c>
      <c r="B46" s="12">
        <v>0.125</v>
      </c>
      <c r="C46" s="12">
        <v>8.1</v>
      </c>
      <c r="D46" s="12">
        <v>13.4</v>
      </c>
      <c r="E46" s="12">
        <v>6.77</v>
      </c>
      <c r="F46" s="12">
        <v>6.77</v>
      </c>
      <c r="G46" s="12">
        <v>0</v>
      </c>
      <c r="H46" s="12">
        <v>0</v>
      </c>
      <c r="I46" s="12">
        <v>0</v>
      </c>
      <c r="J46" s="12">
        <v>160</v>
      </c>
      <c r="K46" s="12">
        <v>0</v>
      </c>
      <c r="L46" s="12">
        <v>0</v>
      </c>
      <c r="M46" s="12">
        <v>0</v>
      </c>
    </row>
    <row r="47" spans="1:13" x14ac:dyDescent="0.25">
      <c r="A47" s="9">
        <v>43100</v>
      </c>
      <c r="B47" s="12">
        <v>0.26900000000000002</v>
      </c>
      <c r="C47" s="12">
        <v>21.1</v>
      </c>
      <c r="D47" s="12">
        <v>31.4</v>
      </c>
      <c r="E47" s="12">
        <v>7.85</v>
      </c>
      <c r="F47" s="12">
        <v>7.85</v>
      </c>
      <c r="G47" s="12">
        <v>0</v>
      </c>
      <c r="H47" s="12">
        <v>0</v>
      </c>
      <c r="I47" s="12">
        <v>0</v>
      </c>
      <c r="J47" s="12">
        <v>160</v>
      </c>
      <c r="K47" s="12">
        <v>1.9</v>
      </c>
      <c r="L47" s="12">
        <v>0</v>
      </c>
      <c r="M47" s="12">
        <v>0</v>
      </c>
    </row>
    <row r="48" spans="1:13" x14ac:dyDescent="0.25">
      <c r="A48" s="9">
        <v>43131</v>
      </c>
      <c r="B48" s="12" t="s">
        <v>6</v>
      </c>
      <c r="C48" s="12" t="s">
        <v>6</v>
      </c>
      <c r="D48" s="12" t="s">
        <v>6</v>
      </c>
      <c r="E48" s="12" t="s">
        <v>6</v>
      </c>
      <c r="F48" s="12" t="s">
        <v>6</v>
      </c>
      <c r="G48" s="12" t="s">
        <v>6</v>
      </c>
      <c r="H48" s="12" t="s">
        <v>6</v>
      </c>
      <c r="I48" s="12" t="s">
        <v>6</v>
      </c>
      <c r="J48" s="12" t="s">
        <v>6</v>
      </c>
      <c r="K48" s="12" t="s">
        <v>6</v>
      </c>
      <c r="L48" s="12" t="s">
        <v>6</v>
      </c>
      <c r="M48" s="12" t="s">
        <v>6</v>
      </c>
    </row>
    <row r="49" spans="1:13" x14ac:dyDescent="0.25">
      <c r="A49" s="9">
        <v>43159</v>
      </c>
      <c r="B49" s="12">
        <v>0.92200000000000004</v>
      </c>
      <c r="C49" s="12">
        <v>16.850000000000001</v>
      </c>
      <c r="D49" s="12">
        <v>19.600000000000001</v>
      </c>
      <c r="E49" s="12">
        <v>7.36</v>
      </c>
      <c r="F49" s="12">
        <v>7.36</v>
      </c>
      <c r="G49" s="12">
        <v>0</v>
      </c>
      <c r="H49" s="12">
        <v>0</v>
      </c>
      <c r="I49" s="12">
        <v>0</v>
      </c>
      <c r="J49" s="12">
        <v>160</v>
      </c>
      <c r="K49" s="12">
        <v>0</v>
      </c>
      <c r="L49" s="12">
        <v>1.4</v>
      </c>
      <c r="M49" s="12">
        <v>0.06</v>
      </c>
    </row>
    <row r="50" spans="1:13" x14ac:dyDescent="0.25">
      <c r="A50" s="9">
        <v>43190</v>
      </c>
      <c r="B50" s="12">
        <v>1.96</v>
      </c>
      <c r="C50" s="12">
        <v>13.55</v>
      </c>
      <c r="D50" s="12">
        <v>13.8</v>
      </c>
      <c r="E50" s="12">
        <v>7.71</v>
      </c>
      <c r="F50" s="12">
        <v>7.71</v>
      </c>
      <c r="G50" s="12">
        <v>0</v>
      </c>
      <c r="H50" s="12">
        <v>2.1</v>
      </c>
      <c r="I50" s="12">
        <v>0</v>
      </c>
      <c r="J50" s="12">
        <v>160</v>
      </c>
      <c r="K50" s="12">
        <v>0</v>
      </c>
      <c r="L50" s="12">
        <v>0</v>
      </c>
      <c r="M50" s="12">
        <v>0</v>
      </c>
    </row>
    <row r="51" spans="1:13" x14ac:dyDescent="0.25">
      <c r="A51" s="9">
        <v>43220</v>
      </c>
      <c r="B51" s="12">
        <v>0.80100000000000005</v>
      </c>
      <c r="C51" s="12">
        <v>15.5</v>
      </c>
      <c r="D51" s="12">
        <v>21.6</v>
      </c>
      <c r="E51" s="12">
        <v>7.59</v>
      </c>
      <c r="F51" s="12">
        <v>7.59</v>
      </c>
      <c r="G51" s="12">
        <v>0</v>
      </c>
      <c r="H51" s="12">
        <v>0</v>
      </c>
      <c r="I51" s="12">
        <v>0</v>
      </c>
      <c r="J51" s="12">
        <v>160</v>
      </c>
      <c r="K51" s="12">
        <v>0</v>
      </c>
      <c r="L51" s="12">
        <v>1.7</v>
      </c>
      <c r="M51" s="12">
        <v>0</v>
      </c>
    </row>
    <row r="52" spans="1:13" x14ac:dyDescent="0.25">
      <c r="A52" s="9">
        <v>43251</v>
      </c>
      <c r="B52" s="12">
        <v>0.374</v>
      </c>
      <c r="C52" s="12">
        <v>29.36</v>
      </c>
      <c r="D52" s="12">
        <v>73</v>
      </c>
      <c r="E52" s="12">
        <v>7.76</v>
      </c>
      <c r="F52" s="12">
        <v>7.76</v>
      </c>
      <c r="G52" s="12">
        <v>0</v>
      </c>
      <c r="H52" s="12">
        <v>0</v>
      </c>
      <c r="I52" s="12">
        <v>0</v>
      </c>
      <c r="J52" s="12">
        <v>160</v>
      </c>
      <c r="K52" s="12">
        <v>0</v>
      </c>
      <c r="L52" s="12">
        <v>1.2</v>
      </c>
      <c r="M52" s="12">
        <v>0</v>
      </c>
    </row>
    <row r="53" spans="1:13" x14ac:dyDescent="0.25">
      <c r="A53" s="9">
        <v>43281</v>
      </c>
      <c r="B53" s="12">
        <v>9.6000000000000002E-2</v>
      </c>
      <c r="C53" s="12">
        <v>15.25</v>
      </c>
      <c r="D53" s="12">
        <v>16.399999999999999</v>
      </c>
      <c r="E53" s="12">
        <v>7.6</v>
      </c>
      <c r="F53" s="12">
        <v>7.6</v>
      </c>
      <c r="G53" s="12">
        <v>0</v>
      </c>
      <c r="H53" s="12">
        <v>0</v>
      </c>
      <c r="I53" s="12">
        <v>0</v>
      </c>
      <c r="J53" s="12">
        <v>160</v>
      </c>
      <c r="K53" s="12">
        <v>0</v>
      </c>
      <c r="L53" s="12">
        <v>0</v>
      </c>
      <c r="M53" s="12">
        <v>0.05</v>
      </c>
    </row>
    <row r="54" spans="1:13" x14ac:dyDescent="0.25">
      <c r="A54" s="9">
        <v>43312</v>
      </c>
      <c r="B54" s="12">
        <v>8.2000000000000003E-2</v>
      </c>
      <c r="C54" s="12">
        <v>21.3</v>
      </c>
      <c r="D54" s="12">
        <v>41.6</v>
      </c>
      <c r="E54" s="12">
        <v>7.76</v>
      </c>
      <c r="F54" s="12">
        <v>7.76</v>
      </c>
      <c r="G54" s="12">
        <v>0</v>
      </c>
      <c r="H54" s="12">
        <v>0</v>
      </c>
      <c r="I54" s="12">
        <v>0</v>
      </c>
      <c r="J54" s="12">
        <v>160</v>
      </c>
      <c r="K54" s="12">
        <v>2.2000000000000002</v>
      </c>
      <c r="L54" s="12">
        <v>0</v>
      </c>
      <c r="M54" s="12">
        <v>0</v>
      </c>
    </row>
    <row r="55" spans="1:13" x14ac:dyDescent="0.25">
      <c r="A55" s="9">
        <v>43343</v>
      </c>
      <c r="B55" s="12">
        <v>6.0999999999999999E-2</v>
      </c>
      <c r="C55" s="12">
        <v>4.0999999999999996</v>
      </c>
      <c r="D55" s="12">
        <v>4.9000000000000004</v>
      </c>
      <c r="E55" s="12">
        <v>7.86</v>
      </c>
      <c r="F55" s="12">
        <v>7.86</v>
      </c>
      <c r="G55" s="12">
        <v>1.7</v>
      </c>
      <c r="H55" s="12">
        <v>1.7</v>
      </c>
      <c r="I55" s="12">
        <v>0</v>
      </c>
      <c r="J55" s="12">
        <v>160</v>
      </c>
      <c r="K55" s="12">
        <v>0</v>
      </c>
      <c r="L55" s="12">
        <v>0</v>
      </c>
      <c r="M55" s="12">
        <v>0</v>
      </c>
    </row>
    <row r="56" spans="1:13" x14ac:dyDescent="0.25">
      <c r="A56" s="9">
        <v>43373</v>
      </c>
      <c r="B56" s="12">
        <v>0.87360000000000004</v>
      </c>
      <c r="C56" s="12">
        <v>9.9499999999999993</v>
      </c>
      <c r="D56" s="12">
        <v>12.8</v>
      </c>
      <c r="E56" s="12">
        <v>7.87</v>
      </c>
      <c r="F56" s="12">
        <v>7.87</v>
      </c>
      <c r="G56" s="12">
        <v>0</v>
      </c>
      <c r="H56" s="12">
        <v>0</v>
      </c>
      <c r="I56" s="12">
        <v>0</v>
      </c>
      <c r="J56" s="12">
        <v>160</v>
      </c>
      <c r="K56" s="12">
        <v>0</v>
      </c>
      <c r="L56" s="12">
        <v>0</v>
      </c>
      <c r="M56" s="12">
        <v>0</v>
      </c>
    </row>
    <row r="57" spans="1:13" x14ac:dyDescent="0.25">
      <c r="A57" s="9">
        <v>43404</v>
      </c>
      <c r="B57" s="12">
        <v>0.45</v>
      </c>
      <c r="C57" s="12">
        <v>6.05</v>
      </c>
      <c r="D57" s="12">
        <v>7.4</v>
      </c>
      <c r="E57" s="12">
        <v>8.02</v>
      </c>
      <c r="F57" s="12">
        <v>8.02</v>
      </c>
      <c r="G57" s="12">
        <v>0</v>
      </c>
      <c r="H57" s="12">
        <v>0</v>
      </c>
      <c r="I57" s="12">
        <v>0</v>
      </c>
      <c r="J57" s="12">
        <v>160</v>
      </c>
      <c r="K57" s="12">
        <v>2</v>
      </c>
      <c r="L57" s="12">
        <v>0</v>
      </c>
      <c r="M57" s="12">
        <v>0</v>
      </c>
    </row>
    <row r="58" spans="1:13" x14ac:dyDescent="0.25">
      <c r="A58" s="9">
        <v>43434</v>
      </c>
      <c r="B58" s="12">
        <v>1.4410000000000001</v>
      </c>
      <c r="C58" s="12">
        <v>7.7</v>
      </c>
      <c r="D58" s="12">
        <v>8</v>
      </c>
      <c r="E58" s="12">
        <v>6.75</v>
      </c>
      <c r="F58" s="12">
        <v>6.75</v>
      </c>
      <c r="G58" s="19">
        <v>7</v>
      </c>
      <c r="H58" s="12">
        <v>7</v>
      </c>
      <c r="I58" s="12">
        <v>0</v>
      </c>
      <c r="J58" s="12">
        <v>160</v>
      </c>
      <c r="K58" s="12">
        <v>1.3</v>
      </c>
      <c r="L58" s="12">
        <v>0</v>
      </c>
      <c r="M58" s="12">
        <v>0.11799999999999999</v>
      </c>
    </row>
    <row r="59" spans="1:13" x14ac:dyDescent="0.25">
      <c r="A59" s="9">
        <v>43465</v>
      </c>
      <c r="B59" s="12">
        <v>6.4000000000000001E-2</v>
      </c>
      <c r="C59" s="12">
        <v>6.7</v>
      </c>
      <c r="D59" s="12">
        <v>8.4</v>
      </c>
      <c r="E59" s="12">
        <v>6.75</v>
      </c>
      <c r="F59" s="12">
        <v>6.75</v>
      </c>
      <c r="G59" s="19">
        <v>5.0999999999999996</v>
      </c>
      <c r="H59" s="12">
        <v>5.0999999999999996</v>
      </c>
      <c r="I59" s="12">
        <v>0</v>
      </c>
      <c r="J59" s="12">
        <v>160</v>
      </c>
      <c r="K59" s="12">
        <v>0</v>
      </c>
      <c r="L59" s="12">
        <v>1.1000000000000001</v>
      </c>
      <c r="M59" s="12">
        <v>0</v>
      </c>
    </row>
    <row r="60" spans="1:13" x14ac:dyDescent="0.25">
      <c r="A60" s="9">
        <v>43496</v>
      </c>
      <c r="B60" s="12">
        <v>2.88</v>
      </c>
      <c r="C60" s="12">
        <v>24.5</v>
      </c>
      <c r="D60" s="12">
        <v>30</v>
      </c>
      <c r="E60" s="12">
        <v>6.6</v>
      </c>
      <c r="F60" s="12">
        <v>6.6</v>
      </c>
      <c r="G60" s="12">
        <v>0</v>
      </c>
      <c r="H60" s="12">
        <v>0</v>
      </c>
      <c r="I60" s="12">
        <v>0</v>
      </c>
      <c r="J60" s="12">
        <v>160</v>
      </c>
      <c r="K60" s="12">
        <v>0</v>
      </c>
      <c r="L60" s="12">
        <v>0</v>
      </c>
      <c r="M60" s="12">
        <v>0</v>
      </c>
    </row>
    <row r="61" spans="1:13" x14ac:dyDescent="0.25">
      <c r="A61" s="9">
        <v>43524</v>
      </c>
      <c r="B61" s="12">
        <v>0.432</v>
      </c>
      <c r="C61" s="12">
        <v>12.5</v>
      </c>
      <c r="D61" s="12">
        <v>18</v>
      </c>
      <c r="E61" s="12">
        <v>6.95</v>
      </c>
      <c r="F61" s="12">
        <v>6.95</v>
      </c>
      <c r="G61" s="12">
        <v>2.7</v>
      </c>
      <c r="H61" s="12">
        <v>5.9</v>
      </c>
      <c r="I61" s="12">
        <v>0</v>
      </c>
      <c r="J61" s="12">
        <v>160</v>
      </c>
      <c r="K61" s="12">
        <v>0</v>
      </c>
      <c r="L61" s="12">
        <v>0</v>
      </c>
      <c r="M61" s="12">
        <v>0</v>
      </c>
    </row>
    <row r="62" spans="1:13" x14ac:dyDescent="0.25">
      <c r="A62" s="9">
        <v>43555</v>
      </c>
      <c r="B62" s="12">
        <v>0.45</v>
      </c>
      <c r="C62" s="12">
        <v>14</v>
      </c>
      <c r="D62" s="12">
        <v>28</v>
      </c>
      <c r="E62" s="12">
        <v>7.98</v>
      </c>
      <c r="F62" s="12">
        <v>7.98</v>
      </c>
      <c r="G62" s="12">
        <v>3.2</v>
      </c>
      <c r="H62" s="12">
        <v>6.3</v>
      </c>
      <c r="I62" s="12">
        <v>0</v>
      </c>
      <c r="J62" s="12">
        <v>160</v>
      </c>
      <c r="K62" s="12">
        <v>0</v>
      </c>
      <c r="L62" s="12">
        <v>0</v>
      </c>
      <c r="M62" s="12">
        <v>0</v>
      </c>
    </row>
    <row r="63" spans="1:13" x14ac:dyDescent="0.25">
      <c r="A63" s="9">
        <v>43585</v>
      </c>
      <c r="B63" s="12">
        <v>0.95499999999999996</v>
      </c>
      <c r="C63" s="12">
        <v>7.5</v>
      </c>
      <c r="D63" s="12">
        <v>9</v>
      </c>
      <c r="E63" s="12">
        <v>7.01</v>
      </c>
      <c r="F63" s="12">
        <v>7.01</v>
      </c>
      <c r="G63" s="12">
        <v>0</v>
      </c>
      <c r="H63" s="12">
        <v>8</v>
      </c>
      <c r="I63" s="12">
        <v>0</v>
      </c>
      <c r="J63" s="12">
        <v>160</v>
      </c>
      <c r="K63" s="12">
        <v>0</v>
      </c>
      <c r="L63" s="12">
        <v>5</v>
      </c>
      <c r="M63" s="12">
        <v>0</v>
      </c>
    </row>
    <row r="64" spans="1:13" x14ac:dyDescent="0.25">
      <c r="A64" s="9">
        <v>43616</v>
      </c>
      <c r="B64" s="12">
        <v>0.39</v>
      </c>
      <c r="C64" s="12">
        <v>27.5</v>
      </c>
      <c r="D64" s="12">
        <v>80</v>
      </c>
      <c r="E64" s="12">
        <v>7.54</v>
      </c>
      <c r="F64" s="12">
        <v>7.54</v>
      </c>
      <c r="G64" s="12">
        <v>0</v>
      </c>
      <c r="H64" s="12">
        <v>0</v>
      </c>
      <c r="I64" s="12">
        <v>0</v>
      </c>
      <c r="J64" s="12">
        <v>160</v>
      </c>
      <c r="K64" s="12">
        <v>2.5</v>
      </c>
      <c r="L64" s="12">
        <v>1.9</v>
      </c>
      <c r="M64" s="12">
        <v>0</v>
      </c>
    </row>
    <row r="65" spans="1:13" x14ac:dyDescent="0.25">
      <c r="A65" s="9">
        <v>43646</v>
      </c>
      <c r="B65" s="12">
        <v>7.1999999999999995E-2</v>
      </c>
      <c r="C65" s="12">
        <v>3</v>
      </c>
      <c r="D65" s="12">
        <v>6</v>
      </c>
      <c r="E65" s="12">
        <v>7.55</v>
      </c>
      <c r="F65" s="12">
        <v>7.55</v>
      </c>
      <c r="G65" s="19">
        <v>6</v>
      </c>
      <c r="H65" s="12">
        <v>9.3000000000000007</v>
      </c>
      <c r="I65" s="12">
        <v>0</v>
      </c>
      <c r="J65" s="12">
        <v>160</v>
      </c>
      <c r="K65" s="12" t="s">
        <v>87</v>
      </c>
      <c r="L65" s="12">
        <v>0</v>
      </c>
      <c r="M65" s="12">
        <v>1.1000000000000001</v>
      </c>
    </row>
    <row r="66" spans="1:13" x14ac:dyDescent="0.25">
      <c r="A66" s="9">
        <v>43677</v>
      </c>
      <c r="B66" s="12">
        <v>0.24</v>
      </c>
      <c r="C66" s="12">
        <v>18.5</v>
      </c>
      <c r="D66" s="12">
        <v>26</v>
      </c>
      <c r="E66" s="12">
        <v>7.07</v>
      </c>
      <c r="F66" s="12">
        <v>7.07</v>
      </c>
      <c r="G66" s="12">
        <v>0</v>
      </c>
      <c r="H66" s="12">
        <v>0</v>
      </c>
      <c r="I66" s="12">
        <v>0</v>
      </c>
      <c r="J66" s="12">
        <v>160</v>
      </c>
      <c r="K66" s="12">
        <v>0</v>
      </c>
      <c r="L66" s="12">
        <v>0</v>
      </c>
      <c r="M66" s="12">
        <v>0</v>
      </c>
    </row>
    <row r="67" spans="1:13" x14ac:dyDescent="0.25">
      <c r="A67" s="9">
        <v>43708</v>
      </c>
      <c r="B67" s="12">
        <v>0.21199999999999999</v>
      </c>
      <c r="C67" s="12">
        <v>28.35</v>
      </c>
      <c r="D67" s="12">
        <v>38.4</v>
      </c>
      <c r="E67" s="12">
        <v>7.2</v>
      </c>
      <c r="F67" s="12">
        <v>7.2</v>
      </c>
      <c r="G67" s="12">
        <v>1.92</v>
      </c>
      <c r="H67" s="12">
        <v>1.92</v>
      </c>
      <c r="I67" s="12">
        <v>0</v>
      </c>
      <c r="J67" s="12">
        <v>160</v>
      </c>
      <c r="K67" s="12">
        <v>0</v>
      </c>
      <c r="L67" s="12">
        <v>0</v>
      </c>
      <c r="M67" s="12">
        <v>0</v>
      </c>
    </row>
    <row r="68" spans="1:13" x14ac:dyDescent="0.25">
      <c r="A68" s="9">
        <v>43738</v>
      </c>
      <c r="B68" s="12">
        <v>0.06</v>
      </c>
      <c r="C68" s="12">
        <v>28</v>
      </c>
      <c r="D68" s="12">
        <v>28</v>
      </c>
      <c r="E68" s="12">
        <v>7.05</v>
      </c>
      <c r="F68" s="12">
        <v>7.05</v>
      </c>
      <c r="G68" s="12">
        <v>0</v>
      </c>
      <c r="H68" s="12">
        <v>0</v>
      </c>
      <c r="I68" s="12">
        <v>0</v>
      </c>
      <c r="J68" s="12">
        <v>160</v>
      </c>
      <c r="K68" s="12">
        <v>0</v>
      </c>
      <c r="L68" s="12">
        <v>1.19</v>
      </c>
      <c r="M68" s="12">
        <v>0</v>
      </c>
    </row>
    <row r="69" spans="1:13" x14ac:dyDescent="0.25">
      <c r="A69" s="9">
        <v>43769</v>
      </c>
      <c r="B69" s="12">
        <v>0.115</v>
      </c>
      <c r="C69" s="12">
        <v>8.1</v>
      </c>
      <c r="D69" s="12">
        <v>8.6999999999999993</v>
      </c>
      <c r="E69" s="12">
        <v>6.96</v>
      </c>
      <c r="F69" s="12">
        <v>6.96</v>
      </c>
      <c r="G69" s="12">
        <v>0</v>
      </c>
      <c r="H69" s="12">
        <v>0</v>
      </c>
      <c r="I69" s="12">
        <v>0</v>
      </c>
      <c r="J69" s="12">
        <v>160</v>
      </c>
      <c r="K69" s="12">
        <v>0</v>
      </c>
      <c r="L69" s="12">
        <v>0</v>
      </c>
      <c r="M69" s="12">
        <v>0</v>
      </c>
    </row>
    <row r="70" spans="1:13" x14ac:dyDescent="0.25">
      <c r="A70" s="9">
        <v>43799</v>
      </c>
      <c r="B70" s="12">
        <v>0.626</v>
      </c>
      <c r="C70" s="12">
        <v>10</v>
      </c>
      <c r="D70" s="12">
        <v>11</v>
      </c>
      <c r="E70" s="12">
        <v>7.42</v>
      </c>
      <c r="F70" s="12">
        <v>7.42</v>
      </c>
      <c r="G70" s="12">
        <v>0</v>
      </c>
      <c r="H70" s="12">
        <v>0</v>
      </c>
      <c r="I70" s="12">
        <v>0</v>
      </c>
      <c r="J70" s="12">
        <v>160</v>
      </c>
      <c r="K70" s="12">
        <v>0</v>
      </c>
      <c r="L70" s="12">
        <v>2.4</v>
      </c>
      <c r="M70" s="12">
        <v>0</v>
      </c>
    </row>
    <row r="71" spans="1:13" x14ac:dyDescent="0.25">
      <c r="A71" s="9">
        <v>43830</v>
      </c>
      <c r="B71" s="12">
        <v>0.6048</v>
      </c>
      <c r="C71" s="12">
        <v>17.75</v>
      </c>
      <c r="D71" s="12">
        <v>26</v>
      </c>
      <c r="E71" s="12">
        <v>7.76</v>
      </c>
      <c r="F71" s="12">
        <v>7.76</v>
      </c>
      <c r="G71" s="19">
        <v>8.32</v>
      </c>
      <c r="H71" s="12">
        <v>8.32</v>
      </c>
      <c r="I71" s="12">
        <v>0</v>
      </c>
      <c r="J71" s="12">
        <v>160</v>
      </c>
      <c r="K71" s="12">
        <v>0</v>
      </c>
      <c r="L71" s="12">
        <v>0</v>
      </c>
      <c r="M71" s="12">
        <v>0</v>
      </c>
    </row>
    <row r="72" spans="1:13" x14ac:dyDescent="0.25">
      <c r="A72" s="9">
        <v>43861</v>
      </c>
      <c r="B72" s="12">
        <v>0.27839999999999998</v>
      </c>
      <c r="C72" s="12">
        <v>20</v>
      </c>
      <c r="D72" s="12">
        <v>26</v>
      </c>
      <c r="E72" s="12">
        <v>7.82</v>
      </c>
      <c r="F72" s="12">
        <v>7.98</v>
      </c>
      <c r="G72" s="19">
        <v>7.7</v>
      </c>
      <c r="H72" s="12">
        <v>10.43</v>
      </c>
      <c r="I72" s="12">
        <v>0</v>
      </c>
      <c r="J72" s="12">
        <v>160</v>
      </c>
      <c r="K72" s="12" t="s">
        <v>87</v>
      </c>
      <c r="L72" s="12">
        <v>3.3</v>
      </c>
      <c r="M72" s="12">
        <v>0.82</v>
      </c>
    </row>
    <row r="73" spans="1:13" x14ac:dyDescent="0.25">
      <c r="A73" s="9">
        <v>43890</v>
      </c>
      <c r="B73" s="12">
        <v>0.25</v>
      </c>
      <c r="C73" s="12">
        <v>14.5</v>
      </c>
      <c r="D73" s="12">
        <v>16</v>
      </c>
      <c r="E73" s="12">
        <v>7.93</v>
      </c>
      <c r="F73" s="12">
        <v>7.93</v>
      </c>
      <c r="G73" s="12">
        <v>4.4800000000000004</v>
      </c>
      <c r="H73" s="12">
        <v>4.4800000000000004</v>
      </c>
      <c r="I73" s="12">
        <v>0</v>
      </c>
      <c r="J73" s="12">
        <v>160</v>
      </c>
      <c r="K73" s="12">
        <v>0</v>
      </c>
      <c r="L73" s="12">
        <v>0</v>
      </c>
      <c r="M73" s="12">
        <v>0</v>
      </c>
    </row>
    <row r="74" spans="1:13" x14ac:dyDescent="0.25">
      <c r="A74" s="9">
        <v>43921</v>
      </c>
      <c r="B74" s="12">
        <v>0.28799999999999998</v>
      </c>
      <c r="C74" s="12">
        <v>15.3</v>
      </c>
      <c r="D74" s="12">
        <v>16.600000000000001</v>
      </c>
      <c r="E74" s="12">
        <v>7.7</v>
      </c>
      <c r="F74" s="12">
        <v>7.7</v>
      </c>
      <c r="G74" s="12">
        <v>1.3</v>
      </c>
      <c r="H74" s="12">
        <v>1.3</v>
      </c>
      <c r="I74" s="12">
        <v>0</v>
      </c>
      <c r="J74" s="12">
        <v>160</v>
      </c>
      <c r="K74" s="12">
        <v>0</v>
      </c>
      <c r="L74" s="12">
        <v>0</v>
      </c>
      <c r="M74" s="12">
        <v>0</v>
      </c>
    </row>
    <row r="75" spans="1:13" x14ac:dyDescent="0.25">
      <c r="A75" s="9">
        <v>43951</v>
      </c>
      <c r="B75" s="12">
        <v>1.1599999999999999</v>
      </c>
      <c r="C75" s="12">
        <v>10.5</v>
      </c>
      <c r="D75" s="12">
        <v>13</v>
      </c>
      <c r="E75" s="12">
        <v>7.69</v>
      </c>
      <c r="F75" s="12">
        <v>7.69</v>
      </c>
      <c r="G75" s="12">
        <v>0.45</v>
      </c>
      <c r="H75" s="12">
        <v>0.45</v>
      </c>
      <c r="I75" s="12">
        <v>0</v>
      </c>
      <c r="J75" s="12">
        <v>160</v>
      </c>
      <c r="K75" s="12">
        <v>0</v>
      </c>
      <c r="L75" s="12">
        <v>0.32</v>
      </c>
      <c r="M75" s="12">
        <v>0</v>
      </c>
    </row>
    <row r="76" spans="1:13" x14ac:dyDescent="0.25">
      <c r="A76" s="9">
        <v>43982</v>
      </c>
      <c r="B76" s="12">
        <v>0.65808</v>
      </c>
      <c r="C76" s="12">
        <v>17.5</v>
      </c>
      <c r="D76" s="12">
        <v>17.5</v>
      </c>
      <c r="E76" s="12">
        <v>7.45</v>
      </c>
      <c r="F76" s="12">
        <v>7.45</v>
      </c>
      <c r="G76" s="12">
        <v>4.5</v>
      </c>
      <c r="H76" s="12">
        <v>4.5</v>
      </c>
      <c r="I76" s="12">
        <v>0</v>
      </c>
      <c r="J76" s="12">
        <v>160</v>
      </c>
      <c r="K76" s="12">
        <v>0</v>
      </c>
      <c r="L76" s="12">
        <v>0</v>
      </c>
      <c r="M76" s="12">
        <v>0.12</v>
      </c>
    </row>
    <row r="77" spans="1:13" x14ac:dyDescent="0.25">
      <c r="A77" s="9">
        <v>44012</v>
      </c>
      <c r="B77" s="12">
        <v>0.28550500000000001</v>
      </c>
      <c r="C77" s="12">
        <v>21.25</v>
      </c>
      <c r="D77" s="12">
        <v>31.5</v>
      </c>
      <c r="E77" s="12">
        <v>7.2</v>
      </c>
      <c r="F77" s="12">
        <v>7.2</v>
      </c>
      <c r="G77" s="12">
        <v>1.8</v>
      </c>
      <c r="H77" s="12">
        <v>1.8</v>
      </c>
      <c r="I77" s="12">
        <v>0</v>
      </c>
      <c r="J77" s="12">
        <v>160</v>
      </c>
      <c r="K77" s="12">
        <v>0</v>
      </c>
      <c r="L77" s="12">
        <v>0</v>
      </c>
      <c r="M77" s="12">
        <v>0.13</v>
      </c>
    </row>
    <row r="78" spans="1:13" x14ac:dyDescent="0.25">
      <c r="A78" s="9">
        <v>44043</v>
      </c>
      <c r="B78" s="12">
        <v>0.3</v>
      </c>
      <c r="C78" s="12">
        <v>22.4</v>
      </c>
      <c r="D78" s="12">
        <v>58</v>
      </c>
      <c r="E78" s="12">
        <v>7.38</v>
      </c>
      <c r="F78" s="12">
        <v>7.38</v>
      </c>
      <c r="G78" s="12">
        <v>0</v>
      </c>
      <c r="H78" s="12">
        <v>0</v>
      </c>
      <c r="I78" s="12">
        <v>0</v>
      </c>
      <c r="J78" s="12">
        <v>160</v>
      </c>
      <c r="K78" s="12">
        <v>0</v>
      </c>
      <c r="L78" s="12">
        <v>0</v>
      </c>
      <c r="M78" s="12">
        <v>0</v>
      </c>
    </row>
    <row r="79" spans="1:13" x14ac:dyDescent="0.25">
      <c r="A79" s="9">
        <v>44074</v>
      </c>
      <c r="B79" s="12">
        <v>2.450399</v>
      </c>
      <c r="C79" s="12">
        <v>15.5</v>
      </c>
      <c r="D79" s="12">
        <v>15.5</v>
      </c>
      <c r="E79" s="12">
        <v>7.33</v>
      </c>
      <c r="F79" s="12">
        <v>7.33</v>
      </c>
      <c r="G79" s="12">
        <v>0</v>
      </c>
      <c r="H79" s="12">
        <v>0</v>
      </c>
      <c r="I79" s="12">
        <v>0</v>
      </c>
      <c r="J79" s="12">
        <v>160</v>
      </c>
      <c r="K79" s="12">
        <v>0</v>
      </c>
      <c r="L79" s="12">
        <v>0</v>
      </c>
      <c r="M79" s="12">
        <v>0</v>
      </c>
    </row>
    <row r="80" spans="1:13" x14ac:dyDescent="0.25">
      <c r="A80" s="9">
        <v>44104</v>
      </c>
      <c r="B80" s="12">
        <v>9.9940000000000001E-2</v>
      </c>
      <c r="C80" s="12">
        <v>3.5</v>
      </c>
      <c r="D80" s="12">
        <v>3.5</v>
      </c>
      <c r="E80" s="12">
        <v>7.59</v>
      </c>
      <c r="F80" s="12">
        <v>7.59</v>
      </c>
      <c r="G80" s="12">
        <v>1.3</v>
      </c>
      <c r="H80" s="12">
        <v>1.3</v>
      </c>
      <c r="I80" s="12">
        <v>0</v>
      </c>
      <c r="J80" s="12">
        <v>160</v>
      </c>
      <c r="K80" s="12">
        <v>0</v>
      </c>
      <c r="L80" s="12">
        <v>0</v>
      </c>
      <c r="M80" s="12">
        <v>0</v>
      </c>
    </row>
    <row r="81" spans="1:13" x14ac:dyDescent="0.25">
      <c r="A81" s="9">
        <v>44135</v>
      </c>
      <c r="B81" s="12">
        <v>0.43</v>
      </c>
      <c r="C81" s="12">
        <v>12.35</v>
      </c>
      <c r="D81" s="12">
        <v>14</v>
      </c>
      <c r="E81" s="12">
        <v>7.53</v>
      </c>
      <c r="F81" s="12">
        <v>7.53</v>
      </c>
      <c r="G81" s="12">
        <v>0</v>
      </c>
      <c r="H81" s="12">
        <v>0</v>
      </c>
      <c r="I81" s="12">
        <v>0</v>
      </c>
      <c r="J81" s="12">
        <v>160</v>
      </c>
      <c r="K81" s="12">
        <v>0</v>
      </c>
      <c r="L81" s="12">
        <v>0</v>
      </c>
      <c r="M81" s="12"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CC9B2-5124-4FC8-99E2-1B3DC3809495}">
  <dimension ref="A1:M94"/>
  <sheetViews>
    <sheetView workbookViewId="0">
      <selection activeCell="R84" sqref="R84"/>
    </sheetView>
  </sheetViews>
  <sheetFormatPr defaultColWidth="8.7109375" defaultRowHeight="15" x14ac:dyDescent="0.25"/>
  <cols>
    <col min="1" max="1" width="15.5703125" style="10" customWidth="1"/>
    <col min="2" max="13" width="10.5703125" style="2" customWidth="1"/>
    <col min="14" max="16384" width="8.7109375" style="2"/>
  </cols>
  <sheetData>
    <row r="1" spans="1:13" x14ac:dyDescent="0.25">
      <c r="A1" s="18" t="s">
        <v>94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71.25" x14ac:dyDescent="0.25">
      <c r="A2" s="15" t="s">
        <v>41</v>
      </c>
      <c r="B2" s="16" t="s">
        <v>54</v>
      </c>
      <c r="C2" s="16" t="s">
        <v>37</v>
      </c>
      <c r="D2" s="16" t="s">
        <v>55</v>
      </c>
      <c r="E2" s="16" t="s">
        <v>55</v>
      </c>
      <c r="F2" s="16" t="s">
        <v>4</v>
      </c>
      <c r="G2" s="16" t="s">
        <v>4</v>
      </c>
      <c r="H2" s="16" t="s">
        <v>1</v>
      </c>
      <c r="I2" s="16" t="s">
        <v>89</v>
      </c>
      <c r="J2" s="16" t="s">
        <v>88</v>
      </c>
      <c r="K2" s="16" t="s">
        <v>11</v>
      </c>
      <c r="L2" s="16" t="s">
        <v>3</v>
      </c>
      <c r="M2" s="16" t="s">
        <v>93</v>
      </c>
    </row>
    <row r="3" spans="1:13" ht="28.5" x14ac:dyDescent="0.25">
      <c r="A3" s="15"/>
      <c r="B3" s="16" t="s">
        <v>58</v>
      </c>
      <c r="C3" s="16" t="s">
        <v>58</v>
      </c>
      <c r="D3" s="16" t="s">
        <v>59</v>
      </c>
      <c r="E3" s="16" t="s">
        <v>58</v>
      </c>
      <c r="F3" s="16" t="s">
        <v>44</v>
      </c>
      <c r="G3" s="16" t="s">
        <v>45</v>
      </c>
      <c r="H3" s="16" t="s">
        <v>58</v>
      </c>
      <c r="I3" s="16" t="s">
        <v>58</v>
      </c>
      <c r="J3" s="16" t="s">
        <v>58</v>
      </c>
      <c r="K3" s="16" t="s">
        <v>58</v>
      </c>
      <c r="L3" s="16" t="s">
        <v>58</v>
      </c>
      <c r="M3" s="16" t="s">
        <v>58</v>
      </c>
    </row>
    <row r="4" spans="1:13" x14ac:dyDescent="0.25">
      <c r="A4" s="15" t="s">
        <v>42</v>
      </c>
      <c r="B4" s="14" t="s">
        <v>51</v>
      </c>
      <c r="C4" s="14" t="s">
        <v>78</v>
      </c>
      <c r="D4" s="14" t="s">
        <v>52</v>
      </c>
      <c r="E4" s="14" t="s">
        <v>52</v>
      </c>
      <c r="F4" s="14" t="s">
        <v>53</v>
      </c>
      <c r="G4" s="14" t="s">
        <v>53</v>
      </c>
      <c r="H4" s="14" t="s">
        <v>48</v>
      </c>
      <c r="I4" s="14" t="s">
        <v>48</v>
      </c>
      <c r="J4" s="14" t="s">
        <v>52</v>
      </c>
      <c r="K4" s="14" t="s">
        <v>48</v>
      </c>
      <c r="L4" s="14" t="s">
        <v>48</v>
      </c>
      <c r="M4" s="14" t="s">
        <v>48</v>
      </c>
    </row>
    <row r="5" spans="1:13" x14ac:dyDescent="0.25">
      <c r="A5" s="15" t="s">
        <v>43</v>
      </c>
      <c r="B5" s="14" t="s">
        <v>49</v>
      </c>
      <c r="C5" s="14">
        <v>50</v>
      </c>
      <c r="D5" s="14">
        <v>30</v>
      </c>
      <c r="E5" s="14">
        <v>100</v>
      </c>
      <c r="F5" s="14">
        <v>6.5</v>
      </c>
      <c r="G5" s="14">
        <v>8.5</v>
      </c>
      <c r="H5" s="14">
        <v>5</v>
      </c>
      <c r="I5" s="14">
        <v>100</v>
      </c>
      <c r="J5" s="14">
        <v>5</v>
      </c>
      <c r="K5" s="14">
        <v>20</v>
      </c>
      <c r="L5" s="14">
        <v>20</v>
      </c>
      <c r="M5" s="14">
        <v>0.1</v>
      </c>
    </row>
    <row r="6" spans="1:13" x14ac:dyDescent="0.25">
      <c r="A6" s="15" t="s">
        <v>44</v>
      </c>
      <c r="B6" s="14">
        <f>IF(COUNTIF($B$11:$B$81,"*&lt;*")&lt;&gt;0,0,MIN($B$11:$B$81))</f>
        <v>2.0000000000000002E-5</v>
      </c>
      <c r="C6" s="14">
        <f>IF(COUNTIF($C$11:$C$81,"*&lt;*")&lt;&gt;0,0,MIN($C$11:$C$81))</f>
        <v>30</v>
      </c>
      <c r="D6" s="14">
        <f>IF(COUNTIF($D$11:$D$81,"*&lt;*")&lt;&gt;0,0,MIN($D$11:$D$81))</f>
        <v>0</v>
      </c>
      <c r="E6" s="14">
        <f>IF(COUNTIF($E$11:$E$81,"*&lt;*")&lt;&gt;0,0,MIN($E$11:$E$81))</f>
        <v>0</v>
      </c>
      <c r="F6" s="14">
        <f>IF(COUNTIF($F$11:$F$81,"*&lt;*")&lt;&gt;0,0,MIN($F$11:$F$81))</f>
        <v>6.5</v>
      </c>
      <c r="G6" s="14">
        <f>IF(COUNTIF($G$11:$G$81,"*&lt;*")&lt;&gt;0,0,MIN($G$11:$G$81))</f>
        <v>7</v>
      </c>
      <c r="H6" s="14">
        <f>IF(COUNTIF($H$11:$H$81,"*&lt;*")&lt;&gt;0,0,MIN($H$11:$H$81))</f>
        <v>0</v>
      </c>
      <c r="I6" s="14">
        <f>IF(COUNTIF($I$11:$I$81,"*&lt;*")&lt;&gt;0,0,MIN($I$11:$I$81))</f>
        <v>0</v>
      </c>
      <c r="J6" s="14">
        <f>IF(COUNTIF($J$11:$J$81,"*&lt;*")&lt;&gt;0,0,MIN($J$11:$J$81))</f>
        <v>0</v>
      </c>
      <c r="K6" s="14">
        <f>IF(COUNTIF($K$11:$K$81,"*&lt;*")&lt;&gt;0,0,MIN($K$11:$K$81))</f>
        <v>0</v>
      </c>
      <c r="L6" s="14">
        <f>IF(COUNTIF($L$11:$L$81,"*&lt;*")&lt;&gt;0,0,MIN($L$11:$L$81))</f>
        <v>0</v>
      </c>
      <c r="M6" s="14">
        <f>IF(COUNTIF($M$11:$M$81,"*&lt;*")&lt;&gt;0,0,MIN($M$11:$M$81))</f>
        <v>0</v>
      </c>
    </row>
    <row r="7" spans="1:13" x14ac:dyDescent="0.25">
      <c r="A7" s="15" t="s">
        <v>45</v>
      </c>
      <c r="B7" s="14">
        <f>IF(SUM($B$11:$B$81)=0,0,MAX($B$11:$B$81))</f>
        <v>9.1789999999999997E-2</v>
      </c>
      <c r="C7" s="14">
        <f>IF(SUM($C$11:$C$81)=0,0,MAX($C$11:$C$81))</f>
        <v>34</v>
      </c>
      <c r="D7" s="14">
        <f>IF(SUM($D$11:$D$81)=0,0,MAX($D$11:$D$81))</f>
        <v>28</v>
      </c>
      <c r="E7" s="14">
        <f>IF(SUM($E$11:$E$81)=0,0,MAX($E$11:$E$81))</f>
        <v>28</v>
      </c>
      <c r="F7" s="14">
        <f>IF(SUM($F$11:$F$81)=0,0,MAX($F$11:$F$81))</f>
        <v>8.4</v>
      </c>
      <c r="G7" s="14">
        <f>IF(SUM($G$11:$G$81)=0,0,MAX($G$11:$G$81))</f>
        <v>8.4</v>
      </c>
      <c r="H7" s="14">
        <f>IF(SUM($H$11:$H$81)=0,0,MAX($H$11:$H$81))</f>
        <v>0</v>
      </c>
      <c r="I7" s="14">
        <f>IF(SUM($I$11:$I$81)=0,0,MAX($I$11:$I$81))</f>
        <v>0</v>
      </c>
      <c r="J7" s="14">
        <f>IF(SUM($J$11:$J$81)=0,0,MAX($J$11:$J$81))</f>
        <v>3.59</v>
      </c>
      <c r="K7" s="14">
        <f>IF(SUM($K$11:$K$81)=0,0,MAX($K$11:$K$81))</f>
        <v>1.1000000000000001</v>
      </c>
      <c r="L7" s="14">
        <f>IF(SUM($L$11:$L$81)=0,0,MAX($L$11:$L$81))</f>
        <v>0</v>
      </c>
      <c r="M7" s="14">
        <f>IF(SUM($M$11:$M$81)=0,0,MAX($M$11:$M$81))</f>
        <v>9.0999999999999998E-2</v>
      </c>
    </row>
    <row r="8" spans="1:13" x14ac:dyDescent="0.25">
      <c r="A8" s="15" t="s">
        <v>46</v>
      </c>
      <c r="B8" s="14">
        <f>IFERROR(IF(ISODD(COUNTA($B$11:$B$81)),LARGE($B$11:$B$81,INT(COUNTA($B$11:$B$81)/2)+1),(LARGE($B$11:$B$81,INT(COUNTA($B$11:$B$81)/2)+1)+LARGE($B$11:$B$81,INT(COUNTA($B$11:$B$81)/2)))/2),IF(COUNT($B$11:$B$81)=COUNTA($B$11:$B$81)/2,SMALL($B$11:$B$81,1)/2, "Non-Detect"))</f>
        <v>1.7000000000000001E-2</v>
      </c>
      <c r="C8" s="14">
        <f>IFERROR(IF(ISODD(COUNTA($C$11:$C$81)),LARGE($C$11:$C$81,INT(COUNTA($C$11:$C$81)/2)+1),(LARGE($C$11:$C$81,INT(COUNTA($C$11:$C$81)/2)+1)+LARGE($C$11:$C$81,INT(COUNTA($C$11:$C$81)/2)))/2),IF(COUNT($C$11:$C$81)=COUNTA($C$11:$C$81)/2,SMALL($C$11:$C$81,1)/2, "Non-Detect"))</f>
        <v>30</v>
      </c>
      <c r="D8" s="14">
        <f>IFERROR(IF(ISODD(COUNTA($D$11:$D$81)),LARGE($D$11:$D$81,INT(COUNTA($D$11:$D$81)/2)+1),(LARGE($D$11:$D$81,INT(COUNTA($D$11:$D$81)/2)+1)+LARGE($D$11:$D$81,INT(COUNTA($D$11:$D$81)/2)))/2),IF(COUNT($D$11:$D$81)=COUNTA($D$11:$D$81)/2,SMALL($D$11:$D$81,1)/2, "Non-Detect"))</f>
        <v>0</v>
      </c>
      <c r="E8" s="14">
        <f>IFERROR(IF(ISODD(COUNTA($E$11:$E$81)),LARGE($E$11:$E$81,INT(COUNTA($E$11:$E$81)/2)+1),(LARGE($E$11:$E$81,INT(COUNTA($E$11:$E$81)/2)+1)+LARGE($E$11:$E$81,INT(COUNTA($E$11:$E$81)/2)))/2),IF(COUNT($E$11:$E$81)=COUNTA($E$11:$E$81)/2,SMALL($E$11:$E$81,1)/2, "Non-Detect"))</f>
        <v>0</v>
      </c>
      <c r="F8" s="14">
        <f>IFERROR(IF(ISODD(COUNTA($F$11:$F$81)),LARGE($F$11:$F$81,INT(COUNTA($F$11:$F$81)/2)+1),(LARGE($F$11:$F$81,INT(COUNTA($F$11:$F$81)/2)+1)+LARGE($F$11:$F$81,INT(COUNTA($F$11:$F$81)/2)))/2),IF(COUNT($F$11:$F$81)=COUNTA($F$11:$F$81)/2,SMALL($F$11:$F$81,1)/2, "Non-Detect"))</f>
        <v>7.51</v>
      </c>
      <c r="G8" s="14">
        <f>IFERROR(IF(ISODD(COUNTA($G$11:$G$81)),LARGE($G$11:$G$81,INT(COUNTA($G$11:$G$81)/2)+1),(LARGE($G$11:$G$81,INT(COUNTA($G$11:$G$81)/2)+1)+LARGE($G$11:$G$81,INT(COUNTA($G$11:$G$81)/2)))/2),IF(COUNT($G$11:$G$81)=COUNTA($G$11:$G$81)/2,SMALL($G$11:$G$81,1)/2, "Non-Detect"))</f>
        <v>7.51</v>
      </c>
      <c r="H8" s="14">
        <f>IFERROR(IF(ISODD(COUNTA($H$11:$H$81)),LARGE($H$11:$H$81,INT(COUNTA($H$11:$H$81)/2)+1),(LARGE($H$11:$H$81,INT(COUNTA($H$11:$H$81)/2)+1)+LARGE($H$11:$H$81,INT(COUNTA($H$11:$H$81)/2)))/2),IF(COUNT($H$11:$H$81)=COUNTA($H$11:$H$81)/2,SMALL($H$11:$H$81,1)/2, "Non-Detect"))</f>
        <v>0</v>
      </c>
      <c r="I8" s="14">
        <f>IFERROR(IF(ISODD(COUNTA($I$11:$I$81)),LARGE($I$11:$I$81,INT(COUNTA($I$11:$I$81)/2)+1),(LARGE($I$11:$I$81,INT(COUNTA($I$11:$I$81)/2)+1)+LARGE($I$11:$I$81,INT(COUNTA($I$11:$I$81)/2)))/2),IF(COUNT($I$11:$I$81)=COUNTA($I$11:$I$81)/2,SMALL($I$11:$I$81,1)/2, "Non-Detect"))</f>
        <v>0</v>
      </c>
      <c r="J8" s="14">
        <f>IFERROR(IF(ISODD(COUNTA($J$11:$J$81)),LARGE($J$11:$J$81,INT(COUNTA($J$11:$J$81)/2)+1),(LARGE($J$11:$J$81,INT(COUNTA($J$11:$J$81)/2)+1)+LARGE($J$11:$J$81,INT(COUNTA($J$11:$J$81)/2)))/2),IF(COUNT($J$11:$J$81)=COUNTA($J$11:$J$81)/2,SMALL($J$11:$J$81,1)/2, "Non-Detect"))</f>
        <v>0</v>
      </c>
      <c r="K8" s="14">
        <f>IFERROR(IF(ISODD(COUNTA($K$11:$K$81)),LARGE($K$11:$K$81,INT(COUNTA($K$11:$K$81)/2)+1),(LARGE($K$11:$K$81,INT(COUNTA($K$11:$K$81)/2)+1)+LARGE($K$11:$K$81,INT(COUNTA($K$11:$K$81)/2)))/2),IF(COUNT($K$11:$K$81)=COUNTA($K$11:$K$81)/2,SMALL($K$11:$K$81,1)/2, "Non-Detect"))</f>
        <v>0</v>
      </c>
      <c r="L8" s="14">
        <f>IFERROR(IF(ISODD(COUNTA($L$11:$L$81)),LARGE($L$11:$L$81,INT(COUNTA($L$11:$L$81)/2)+1),(LARGE($L$11:$L$81,INT(COUNTA($L$11:$L$81)/2)+1)+LARGE($L$11:$L$81,INT(COUNTA($L$11:$L$81)/2)))/2),IF(COUNT($L$11:$L$81)=COUNTA($L$11:$L$81)/2,SMALL($L$11:$L$81,1)/2, "Non-Detect"))</f>
        <v>0</v>
      </c>
      <c r="M8" s="14">
        <f>IFERROR(IF(ISODD(COUNTA($M$11:$M$81)),LARGE($M$11:$M$81,INT(COUNTA($M$11:$M$81)/2)+1),(LARGE($M$11:$M$81,INT(COUNTA($M$11:$M$81)/2)+1)+LARGE($M$11:$M$81,INT(COUNTA($M$11:$M$81)/2)))/2),IF(COUNT($M$11:$M$81)=COUNTA($M$11:$M$81)/2,SMALL($M$11:$M$81,1)/2, "Non-Detect"))</f>
        <v>0</v>
      </c>
    </row>
    <row r="9" spans="1:13" x14ac:dyDescent="0.25">
      <c r="A9" s="15" t="s">
        <v>47</v>
      </c>
      <c r="B9" s="14" t="s">
        <v>60</v>
      </c>
      <c r="C9" s="14">
        <f>COUNTIF($C$11:$C$81,"&gt;50")</f>
        <v>0</v>
      </c>
      <c r="D9" s="14">
        <f>COUNTIF($D$11:$D$81,"&gt;30")</f>
        <v>0</v>
      </c>
      <c r="E9" s="14">
        <f>COUNTIF($E$11:$E$81,"&gt;100")</f>
        <v>0</v>
      </c>
      <c r="F9" s="14">
        <f>COUNTIF($F$11:$F$81,"&lt;6.5")+COUNTIF($F$11:$F$81,"*&lt;*")</f>
        <v>0</v>
      </c>
      <c r="G9" s="14">
        <f>COUNTIF($G$11:$G$81,"&gt;8.5")</f>
        <v>0</v>
      </c>
      <c r="H9" s="14">
        <f>COUNTIF($H$11:$H$81,"&gt;5")</f>
        <v>0</v>
      </c>
      <c r="I9" s="14">
        <f>COUNTIF($I$11:$I$81,"&gt;100")</f>
        <v>0</v>
      </c>
      <c r="J9" s="14">
        <f>COUNTIF($J$11:$J$81,"&gt;5")</f>
        <v>0</v>
      </c>
      <c r="K9" s="14">
        <f>COUNTIF($K$11:$K$81,"&gt;20")</f>
        <v>0</v>
      </c>
      <c r="L9" s="14">
        <f>COUNTIF($L$11:$L$81,"&gt;20")</f>
        <v>0</v>
      </c>
      <c r="M9" s="14">
        <f>COUNTIF($M$11:$M$81,"&gt;.1")</f>
        <v>0</v>
      </c>
    </row>
    <row r="10" spans="1:13" ht="42.75" x14ac:dyDescent="0.25">
      <c r="A10" s="13" t="s">
        <v>79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25">
      <c r="A11" s="9">
        <v>42004</v>
      </c>
      <c r="B11" s="12">
        <v>2.0199999999999999E-2</v>
      </c>
      <c r="C11" s="12">
        <v>32.5</v>
      </c>
      <c r="D11" s="12">
        <v>0</v>
      </c>
      <c r="E11" s="12">
        <v>0</v>
      </c>
      <c r="F11" s="12">
        <v>7.49</v>
      </c>
      <c r="G11" s="12">
        <v>7.49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</row>
    <row r="12" spans="1:13" x14ac:dyDescent="0.25">
      <c r="A12" s="9">
        <v>42035</v>
      </c>
      <c r="B12" s="12">
        <v>2.0820000000000002E-2</v>
      </c>
      <c r="C12" s="12">
        <v>30</v>
      </c>
      <c r="D12" s="12">
        <v>0</v>
      </c>
      <c r="E12" s="12">
        <v>0</v>
      </c>
      <c r="F12" s="12">
        <v>7.64</v>
      </c>
      <c r="G12" s="12">
        <v>7.64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</row>
    <row r="13" spans="1:13" x14ac:dyDescent="0.25">
      <c r="A13" s="9">
        <v>42063</v>
      </c>
      <c r="B13" s="12" t="s">
        <v>6</v>
      </c>
      <c r="C13" s="12" t="s">
        <v>6</v>
      </c>
      <c r="D13" s="12" t="s">
        <v>6</v>
      </c>
      <c r="E13" s="12" t="s">
        <v>6</v>
      </c>
      <c r="F13" s="12" t="s">
        <v>6</v>
      </c>
      <c r="G13" s="12" t="s">
        <v>6</v>
      </c>
      <c r="H13" s="12" t="s">
        <v>6</v>
      </c>
      <c r="I13" s="12" t="s">
        <v>6</v>
      </c>
      <c r="J13" s="12" t="s">
        <v>6</v>
      </c>
      <c r="K13" s="12" t="s">
        <v>6</v>
      </c>
      <c r="L13" s="12" t="s">
        <v>6</v>
      </c>
      <c r="M13" s="12" t="s">
        <v>6</v>
      </c>
    </row>
    <row r="14" spans="1:13" x14ac:dyDescent="0.25">
      <c r="A14" s="9">
        <v>42094</v>
      </c>
      <c r="B14" s="12">
        <v>3.9962999999999999E-2</v>
      </c>
      <c r="C14" s="12">
        <v>30</v>
      </c>
      <c r="D14" s="12">
        <v>0</v>
      </c>
      <c r="E14" s="12">
        <v>0</v>
      </c>
      <c r="F14" s="12">
        <v>7.43</v>
      </c>
      <c r="G14" s="12">
        <v>7.43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</row>
    <row r="15" spans="1:13" x14ac:dyDescent="0.25">
      <c r="A15" s="9">
        <v>42124</v>
      </c>
      <c r="B15" s="12">
        <v>9.1789999999999997E-2</v>
      </c>
      <c r="C15" s="12">
        <v>30</v>
      </c>
      <c r="D15" s="12">
        <v>0</v>
      </c>
      <c r="E15" s="12">
        <v>0</v>
      </c>
      <c r="F15" s="12">
        <v>7.62</v>
      </c>
      <c r="G15" s="12">
        <v>7.62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</row>
    <row r="16" spans="1:13" x14ac:dyDescent="0.25">
      <c r="A16" s="9">
        <v>42155</v>
      </c>
      <c r="B16" s="12">
        <v>1.6379999999999999E-2</v>
      </c>
      <c r="C16" s="12">
        <v>30</v>
      </c>
      <c r="D16" s="12">
        <v>0</v>
      </c>
      <c r="E16" s="12">
        <v>0</v>
      </c>
      <c r="F16" s="12">
        <v>7.47</v>
      </c>
      <c r="G16" s="12">
        <v>7.47</v>
      </c>
      <c r="H16" s="12">
        <v>0</v>
      </c>
      <c r="I16" s="12">
        <v>0</v>
      </c>
      <c r="J16" s="12">
        <v>0.191</v>
      </c>
      <c r="K16" s="12">
        <v>0</v>
      </c>
      <c r="L16" s="12">
        <v>0</v>
      </c>
      <c r="M16" s="12">
        <v>0</v>
      </c>
    </row>
    <row r="17" spans="1:13" x14ac:dyDescent="0.25">
      <c r="A17" s="9">
        <v>42185</v>
      </c>
      <c r="B17" s="12">
        <v>4.1792999999999997E-2</v>
      </c>
      <c r="C17" s="12">
        <v>30</v>
      </c>
      <c r="D17" s="12">
        <v>0</v>
      </c>
      <c r="E17" s="12">
        <v>0</v>
      </c>
      <c r="F17" s="12">
        <v>7.2</v>
      </c>
      <c r="G17" s="12">
        <v>7.2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</row>
    <row r="18" spans="1:13" x14ac:dyDescent="0.25">
      <c r="A18" s="9">
        <v>42216</v>
      </c>
      <c r="B18" s="12">
        <v>3.5416000000000003E-2</v>
      </c>
      <c r="C18" s="12">
        <v>30</v>
      </c>
      <c r="D18" s="12">
        <v>0</v>
      </c>
      <c r="E18" s="12">
        <v>0</v>
      </c>
      <c r="F18" s="12">
        <v>7.1</v>
      </c>
      <c r="G18" s="12">
        <v>7.1</v>
      </c>
      <c r="H18" s="12">
        <v>0</v>
      </c>
      <c r="I18" s="12">
        <v>0</v>
      </c>
      <c r="J18" s="12">
        <v>0.253</v>
      </c>
      <c r="K18" s="12">
        <v>0</v>
      </c>
      <c r="L18" s="12">
        <v>0</v>
      </c>
      <c r="M18" s="12">
        <v>0</v>
      </c>
    </row>
    <row r="19" spans="1:13" x14ac:dyDescent="0.25">
      <c r="A19" s="9">
        <v>42247</v>
      </c>
      <c r="B19" s="12" t="s">
        <v>5</v>
      </c>
      <c r="C19" s="12" t="s">
        <v>5</v>
      </c>
      <c r="D19" s="12" t="s">
        <v>5</v>
      </c>
      <c r="E19" s="12" t="s">
        <v>5</v>
      </c>
      <c r="F19" s="12" t="s">
        <v>5</v>
      </c>
      <c r="G19" s="12" t="s">
        <v>5</v>
      </c>
      <c r="H19" s="12" t="s">
        <v>5</v>
      </c>
      <c r="I19" s="12" t="s">
        <v>5</v>
      </c>
      <c r="J19" s="12" t="s">
        <v>5</v>
      </c>
      <c r="K19" s="12" t="s">
        <v>5</v>
      </c>
      <c r="L19" s="12" t="s">
        <v>5</v>
      </c>
      <c r="M19" s="12" t="s">
        <v>5</v>
      </c>
    </row>
    <row r="20" spans="1:13" x14ac:dyDescent="0.25">
      <c r="A20" s="9">
        <v>42277</v>
      </c>
      <c r="B20" s="12">
        <v>2.4819999999999998E-2</v>
      </c>
      <c r="C20" s="12">
        <v>30</v>
      </c>
      <c r="D20" s="12">
        <v>11</v>
      </c>
      <c r="E20" s="12">
        <v>11</v>
      </c>
      <c r="F20" s="12">
        <v>7.41</v>
      </c>
      <c r="G20" s="12">
        <v>7.41</v>
      </c>
      <c r="H20" s="12">
        <v>0</v>
      </c>
      <c r="I20" s="12">
        <v>0</v>
      </c>
      <c r="J20" s="12">
        <v>0.54100000000000004</v>
      </c>
      <c r="K20" s="12">
        <v>0</v>
      </c>
      <c r="L20" s="12">
        <v>0</v>
      </c>
      <c r="M20" s="12">
        <v>0</v>
      </c>
    </row>
    <row r="21" spans="1:13" x14ac:dyDescent="0.25">
      <c r="A21" s="9">
        <v>42308</v>
      </c>
      <c r="B21" s="12">
        <v>3.7226000000000002E-2</v>
      </c>
      <c r="C21" s="12">
        <v>34</v>
      </c>
      <c r="D21" s="12">
        <v>0</v>
      </c>
      <c r="E21" s="12">
        <v>0</v>
      </c>
      <c r="F21" s="12">
        <v>7.41</v>
      </c>
      <c r="G21" s="12">
        <v>7.41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</row>
    <row r="22" spans="1:13" x14ac:dyDescent="0.25">
      <c r="A22" s="9">
        <v>42338</v>
      </c>
      <c r="B22" s="12" t="s">
        <v>5</v>
      </c>
      <c r="C22" s="12" t="s">
        <v>5</v>
      </c>
      <c r="D22" s="12" t="s">
        <v>5</v>
      </c>
      <c r="E22" s="12" t="s">
        <v>5</v>
      </c>
      <c r="F22" s="12" t="s">
        <v>5</v>
      </c>
      <c r="G22" s="12" t="s">
        <v>5</v>
      </c>
      <c r="H22" s="12" t="s">
        <v>5</v>
      </c>
      <c r="I22" s="12" t="s">
        <v>5</v>
      </c>
      <c r="J22" s="12" t="s">
        <v>5</v>
      </c>
      <c r="K22" s="12" t="s">
        <v>5</v>
      </c>
      <c r="L22" s="12" t="s">
        <v>5</v>
      </c>
      <c r="M22" s="12" t="s">
        <v>5</v>
      </c>
    </row>
    <row r="23" spans="1:13" x14ac:dyDescent="0.25">
      <c r="A23" s="9">
        <v>42369</v>
      </c>
      <c r="B23" s="12">
        <v>3.2960000000000003E-2</v>
      </c>
      <c r="C23" s="12">
        <v>30</v>
      </c>
      <c r="D23" s="12">
        <v>0</v>
      </c>
      <c r="E23" s="12">
        <v>0</v>
      </c>
      <c r="F23" s="12">
        <v>7.34</v>
      </c>
      <c r="G23" s="12">
        <v>7.34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</row>
    <row r="24" spans="1:13" x14ac:dyDescent="0.25">
      <c r="A24" s="9">
        <v>42400</v>
      </c>
      <c r="B24" s="12">
        <v>1.8700000000000001E-2</v>
      </c>
      <c r="C24" s="12">
        <v>30</v>
      </c>
      <c r="D24" s="12">
        <v>0</v>
      </c>
      <c r="E24" s="12">
        <v>0</v>
      </c>
      <c r="F24" s="12">
        <v>7.51</v>
      </c>
      <c r="G24" s="12">
        <v>7.51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</row>
    <row r="25" spans="1:13" x14ac:dyDescent="0.25">
      <c r="A25" s="9">
        <v>42429</v>
      </c>
      <c r="B25" s="12">
        <v>1.0857E-2</v>
      </c>
      <c r="C25" s="12">
        <v>30</v>
      </c>
      <c r="D25" s="12">
        <v>0</v>
      </c>
      <c r="E25" s="12">
        <v>0</v>
      </c>
      <c r="F25" s="12">
        <v>7.64</v>
      </c>
      <c r="G25" s="12">
        <v>7.64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</row>
    <row r="26" spans="1:13" x14ac:dyDescent="0.25">
      <c r="A26" s="9">
        <v>42460</v>
      </c>
      <c r="B26" s="12">
        <v>8.0300000000000007E-3</v>
      </c>
      <c r="C26" s="12">
        <v>30</v>
      </c>
      <c r="D26" s="12">
        <v>0</v>
      </c>
      <c r="E26" s="12">
        <v>0</v>
      </c>
      <c r="F26" s="12">
        <v>7.89</v>
      </c>
      <c r="G26" s="12">
        <v>7.89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</row>
    <row r="27" spans="1:13" x14ac:dyDescent="0.25">
      <c r="A27" s="9">
        <v>42490</v>
      </c>
      <c r="B27" s="12">
        <v>4.3499999999999997E-2</v>
      </c>
      <c r="C27" s="12">
        <v>30</v>
      </c>
      <c r="D27" s="12">
        <v>0</v>
      </c>
      <c r="E27" s="12">
        <v>0</v>
      </c>
      <c r="F27" s="12">
        <v>7.55</v>
      </c>
      <c r="G27" s="12">
        <v>7.55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</row>
    <row r="28" spans="1:13" x14ac:dyDescent="0.25">
      <c r="A28" s="9">
        <v>42521</v>
      </c>
      <c r="B28" s="12">
        <v>7.0559999999999998E-2</v>
      </c>
      <c r="C28" s="12">
        <v>30</v>
      </c>
      <c r="D28" s="12">
        <v>0</v>
      </c>
      <c r="E28" s="12">
        <v>0</v>
      </c>
      <c r="F28" s="12">
        <v>7.82</v>
      </c>
      <c r="G28" s="12">
        <v>7.82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</row>
    <row r="29" spans="1:13" x14ac:dyDescent="0.25">
      <c r="A29" s="9">
        <v>42551</v>
      </c>
      <c r="B29" s="12">
        <v>1.5819E-2</v>
      </c>
      <c r="C29" s="12">
        <v>30</v>
      </c>
      <c r="D29" s="12">
        <v>0</v>
      </c>
      <c r="E29" s="12">
        <v>0</v>
      </c>
      <c r="F29" s="12">
        <v>7.6</v>
      </c>
      <c r="G29" s="12">
        <v>7.6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</row>
    <row r="30" spans="1:13" x14ac:dyDescent="0.25">
      <c r="A30" s="9">
        <v>42582</v>
      </c>
      <c r="B30" s="12">
        <v>2.1399999999999999E-2</v>
      </c>
      <c r="C30" s="12">
        <v>30</v>
      </c>
      <c r="D30" s="12">
        <v>0</v>
      </c>
      <c r="E30" s="12">
        <v>0</v>
      </c>
      <c r="F30" s="12">
        <v>7.7</v>
      </c>
      <c r="G30" s="12">
        <v>7.7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</row>
    <row r="31" spans="1:13" x14ac:dyDescent="0.25">
      <c r="A31" s="9">
        <v>42613</v>
      </c>
      <c r="B31" s="12">
        <v>1.7000000000000001E-2</v>
      </c>
      <c r="C31" s="12">
        <v>30</v>
      </c>
      <c r="D31" s="12">
        <v>0</v>
      </c>
      <c r="E31" s="12">
        <v>0</v>
      </c>
      <c r="F31" s="12">
        <v>7.9</v>
      </c>
      <c r="G31" s="12">
        <v>7.9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</row>
    <row r="32" spans="1:13" x14ac:dyDescent="0.25">
      <c r="A32" s="9">
        <v>42643</v>
      </c>
      <c r="B32" s="12">
        <v>1.0999999999999999E-2</v>
      </c>
      <c r="C32" s="12">
        <v>30</v>
      </c>
      <c r="D32" s="12">
        <v>0</v>
      </c>
      <c r="E32" s="12">
        <v>0</v>
      </c>
      <c r="F32" s="12">
        <v>7.7</v>
      </c>
      <c r="G32" s="12">
        <v>7.7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</row>
    <row r="33" spans="1:13" x14ac:dyDescent="0.25">
      <c r="A33" s="9">
        <v>42674</v>
      </c>
      <c r="B33" s="12">
        <v>2.47E-2</v>
      </c>
      <c r="C33" s="12">
        <v>30</v>
      </c>
      <c r="D33" s="12">
        <v>0</v>
      </c>
      <c r="E33" s="12">
        <v>0</v>
      </c>
      <c r="F33" s="12">
        <v>7.6</v>
      </c>
      <c r="G33" s="12">
        <v>7.6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</row>
    <row r="34" spans="1:13" x14ac:dyDescent="0.25">
      <c r="A34" s="9">
        <v>42704</v>
      </c>
      <c r="B34" s="12">
        <v>5.0000000000000001E-3</v>
      </c>
      <c r="C34" s="12">
        <v>30</v>
      </c>
      <c r="D34" s="12">
        <v>0</v>
      </c>
      <c r="E34" s="12">
        <v>0</v>
      </c>
      <c r="F34" s="12">
        <v>7.46</v>
      </c>
      <c r="G34" s="12">
        <v>7.46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</row>
    <row r="35" spans="1:13" x14ac:dyDescent="0.25">
      <c r="A35" s="9">
        <v>42735</v>
      </c>
      <c r="B35" s="12">
        <v>1.3899999999999999E-2</v>
      </c>
      <c r="C35" s="12">
        <v>30</v>
      </c>
      <c r="D35" s="12">
        <v>0</v>
      </c>
      <c r="E35" s="12">
        <v>0</v>
      </c>
      <c r="F35" s="12">
        <v>7.91</v>
      </c>
      <c r="G35" s="12">
        <v>7.91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</row>
    <row r="36" spans="1:13" x14ac:dyDescent="0.25">
      <c r="A36" s="9">
        <v>42766</v>
      </c>
      <c r="B36" s="12">
        <v>6.9999999999999999E-4</v>
      </c>
      <c r="C36" s="12">
        <v>30</v>
      </c>
      <c r="D36" s="12">
        <v>0</v>
      </c>
      <c r="E36" s="12">
        <v>0</v>
      </c>
      <c r="F36" s="12">
        <v>7.5</v>
      </c>
      <c r="G36" s="12">
        <v>7.5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</row>
    <row r="37" spans="1:13" x14ac:dyDescent="0.25">
      <c r="A37" s="9">
        <v>42794</v>
      </c>
      <c r="B37" s="12">
        <v>3.7999999999999999E-2</v>
      </c>
      <c r="C37" s="12">
        <v>30</v>
      </c>
      <c r="D37" s="12">
        <v>0</v>
      </c>
      <c r="E37" s="12">
        <v>0</v>
      </c>
      <c r="F37" s="12">
        <v>7.1</v>
      </c>
      <c r="G37" s="12">
        <v>7.1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</row>
    <row r="38" spans="1:13" x14ac:dyDescent="0.25">
      <c r="A38" s="9">
        <v>42825</v>
      </c>
      <c r="B38" s="12">
        <v>1.2999999999999999E-2</v>
      </c>
      <c r="C38" s="12">
        <v>30</v>
      </c>
      <c r="D38" s="12">
        <v>0</v>
      </c>
      <c r="E38" s="12">
        <v>0</v>
      </c>
      <c r="F38" s="12">
        <v>6.5</v>
      </c>
      <c r="G38" s="12">
        <v>7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</row>
    <row r="39" spans="1:13" x14ac:dyDescent="0.25">
      <c r="A39" s="9">
        <v>42855</v>
      </c>
      <c r="B39" s="12">
        <v>6.6000000000000003E-2</v>
      </c>
      <c r="C39" s="12">
        <v>30</v>
      </c>
      <c r="D39" s="12">
        <v>0</v>
      </c>
      <c r="E39" s="12">
        <v>0</v>
      </c>
      <c r="F39" s="12">
        <v>7.53</v>
      </c>
      <c r="G39" s="12">
        <v>7.53</v>
      </c>
      <c r="H39" s="12">
        <v>0</v>
      </c>
      <c r="I39" s="12">
        <v>0</v>
      </c>
      <c r="J39" s="12">
        <v>3.59</v>
      </c>
      <c r="K39" s="12">
        <v>0</v>
      </c>
      <c r="L39" s="12">
        <v>0</v>
      </c>
      <c r="M39" s="12">
        <v>0</v>
      </c>
    </row>
    <row r="40" spans="1:13" x14ac:dyDescent="0.25">
      <c r="A40" s="9">
        <v>42886</v>
      </c>
      <c r="B40" s="12" t="s">
        <v>5</v>
      </c>
      <c r="C40" s="12" t="s">
        <v>5</v>
      </c>
      <c r="D40" s="12" t="s">
        <v>5</v>
      </c>
      <c r="E40" s="12" t="s">
        <v>5</v>
      </c>
      <c r="F40" s="12" t="s">
        <v>5</v>
      </c>
      <c r="G40" s="12" t="s">
        <v>5</v>
      </c>
      <c r="H40" s="12" t="s">
        <v>5</v>
      </c>
      <c r="I40" s="12" t="s">
        <v>5</v>
      </c>
      <c r="J40" s="12" t="s">
        <v>5</v>
      </c>
      <c r="K40" s="12" t="s">
        <v>5</v>
      </c>
      <c r="L40" s="12" t="s">
        <v>5</v>
      </c>
      <c r="M40" s="12" t="s">
        <v>5</v>
      </c>
    </row>
    <row r="41" spans="1:13" x14ac:dyDescent="0.25">
      <c r="A41" s="9">
        <v>42916</v>
      </c>
      <c r="B41" s="12">
        <v>4.1000000000000002E-2</v>
      </c>
      <c r="C41" s="12">
        <v>30</v>
      </c>
      <c r="D41" s="12">
        <v>0</v>
      </c>
      <c r="E41" s="12">
        <v>0</v>
      </c>
      <c r="F41" s="12">
        <v>7.53</v>
      </c>
      <c r="G41" s="12">
        <v>7.53</v>
      </c>
      <c r="H41" s="12">
        <v>0</v>
      </c>
      <c r="I41" s="12">
        <v>0</v>
      </c>
      <c r="J41" s="12">
        <v>0</v>
      </c>
      <c r="K41" s="12">
        <v>0.92</v>
      </c>
      <c r="L41" s="12">
        <v>0</v>
      </c>
      <c r="M41" s="12">
        <v>0</v>
      </c>
    </row>
    <row r="42" spans="1:13" x14ac:dyDescent="0.25">
      <c r="A42" s="9">
        <v>42947</v>
      </c>
      <c r="B42" s="12">
        <v>3.4493000000000003E-2</v>
      </c>
      <c r="C42" s="12">
        <v>30</v>
      </c>
      <c r="D42" s="12">
        <v>0</v>
      </c>
      <c r="E42" s="12">
        <v>0</v>
      </c>
      <c r="F42" s="12">
        <v>7.5</v>
      </c>
      <c r="G42" s="12">
        <v>7.5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</row>
    <row r="43" spans="1:13" x14ac:dyDescent="0.25">
      <c r="A43" s="9">
        <v>42978</v>
      </c>
      <c r="B43" s="12">
        <v>1.4E-2</v>
      </c>
      <c r="C43" s="12">
        <v>30</v>
      </c>
      <c r="D43" s="12">
        <v>0</v>
      </c>
      <c r="E43" s="12">
        <v>0</v>
      </c>
      <c r="F43" s="12">
        <v>7.5</v>
      </c>
      <c r="G43" s="12">
        <v>7.5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</row>
    <row r="44" spans="1:13" x14ac:dyDescent="0.25">
      <c r="A44" s="9">
        <v>43008</v>
      </c>
      <c r="B44" s="12">
        <v>6.0000000000000001E-3</v>
      </c>
      <c r="C44" s="12">
        <v>30</v>
      </c>
      <c r="D44" s="12">
        <v>0.8</v>
      </c>
      <c r="E44" s="12">
        <v>0.8</v>
      </c>
      <c r="F44" s="12">
        <v>7.6</v>
      </c>
      <c r="G44" s="12">
        <v>7.6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5.5E-2</v>
      </c>
    </row>
    <row r="45" spans="1:13" x14ac:dyDescent="0.25">
      <c r="A45" s="9">
        <v>43039</v>
      </c>
      <c r="B45" s="12">
        <v>1.9E-2</v>
      </c>
      <c r="C45" s="12">
        <v>30</v>
      </c>
      <c r="D45" s="12">
        <v>1</v>
      </c>
      <c r="E45" s="12">
        <v>1</v>
      </c>
      <c r="F45" s="12">
        <v>8.4</v>
      </c>
      <c r="G45" s="12">
        <v>8.4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</row>
    <row r="46" spans="1:13" x14ac:dyDescent="0.25">
      <c r="A46" s="9">
        <v>43069</v>
      </c>
      <c r="B46" s="12">
        <v>0.02</v>
      </c>
      <c r="C46" s="12">
        <v>30</v>
      </c>
      <c r="D46" s="12">
        <v>0.6</v>
      </c>
      <c r="E46" s="12">
        <v>0.6</v>
      </c>
      <c r="F46" s="12">
        <v>7.8</v>
      </c>
      <c r="G46" s="12">
        <v>7.8</v>
      </c>
      <c r="H46" s="12">
        <v>0</v>
      </c>
      <c r="I46" s="12">
        <v>0</v>
      </c>
      <c r="J46" s="12">
        <v>1.6</v>
      </c>
      <c r="K46" s="12">
        <v>0</v>
      </c>
      <c r="L46" s="12">
        <v>0</v>
      </c>
      <c r="M46" s="12">
        <v>0</v>
      </c>
    </row>
    <row r="47" spans="1:13" x14ac:dyDescent="0.25">
      <c r="A47" s="9">
        <v>43100</v>
      </c>
      <c r="B47" s="12">
        <v>1.8E-3</v>
      </c>
      <c r="C47" s="12">
        <v>30</v>
      </c>
      <c r="D47" s="12">
        <v>0.6</v>
      </c>
      <c r="E47" s="12">
        <v>0.6</v>
      </c>
      <c r="F47" s="12">
        <v>7.68</v>
      </c>
      <c r="G47" s="12">
        <v>7.68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</row>
    <row r="48" spans="1:13" x14ac:dyDescent="0.25">
      <c r="A48" s="9">
        <v>43131</v>
      </c>
      <c r="B48" s="12" t="s">
        <v>7</v>
      </c>
      <c r="C48" s="12" t="s">
        <v>7</v>
      </c>
      <c r="D48" s="12" t="s">
        <v>7</v>
      </c>
      <c r="E48" s="12" t="s">
        <v>7</v>
      </c>
      <c r="F48" s="12" t="s">
        <v>7</v>
      </c>
      <c r="G48" s="12" t="s">
        <v>7</v>
      </c>
      <c r="H48" s="12" t="s">
        <v>7</v>
      </c>
      <c r="I48" s="12" t="s">
        <v>7</v>
      </c>
      <c r="J48" s="12" t="s">
        <v>7</v>
      </c>
      <c r="K48" s="12" t="s">
        <v>7</v>
      </c>
      <c r="L48" s="12" t="s">
        <v>7</v>
      </c>
      <c r="M48" s="12" t="s">
        <v>7</v>
      </c>
    </row>
    <row r="49" spans="1:13" x14ac:dyDescent="0.25">
      <c r="A49" s="9">
        <v>43159</v>
      </c>
      <c r="B49" s="12">
        <v>1.4E-3</v>
      </c>
      <c r="C49" s="12">
        <v>30</v>
      </c>
      <c r="D49" s="12">
        <v>0.5</v>
      </c>
      <c r="E49" s="12">
        <v>0.5</v>
      </c>
      <c r="F49" s="12">
        <v>7.76</v>
      </c>
      <c r="G49" s="12">
        <v>7.76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</row>
    <row r="50" spans="1:13" x14ac:dyDescent="0.25">
      <c r="A50" s="9">
        <v>43190</v>
      </c>
      <c r="B50" s="12">
        <v>2.8000000000000001E-2</v>
      </c>
      <c r="C50" s="12">
        <v>30</v>
      </c>
      <c r="D50" s="12">
        <v>0.9</v>
      </c>
      <c r="E50" s="12">
        <v>0.9</v>
      </c>
      <c r="F50" s="12">
        <v>7.5</v>
      </c>
      <c r="G50" s="12">
        <v>7.5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</row>
    <row r="51" spans="1:13" x14ac:dyDescent="0.25">
      <c r="A51" s="9">
        <v>43220</v>
      </c>
      <c r="B51" s="12">
        <v>1.4999999999999999E-2</v>
      </c>
      <c r="C51" s="12">
        <v>30</v>
      </c>
      <c r="D51" s="12">
        <v>0.5</v>
      </c>
      <c r="E51" s="12">
        <v>0.5</v>
      </c>
      <c r="F51" s="12">
        <v>7.49</v>
      </c>
      <c r="G51" s="12">
        <v>7.49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</row>
    <row r="52" spans="1:13" x14ac:dyDescent="0.25">
      <c r="A52" s="9">
        <v>43251</v>
      </c>
      <c r="B52" s="12">
        <v>1.26E-2</v>
      </c>
      <c r="C52" s="12">
        <v>30</v>
      </c>
      <c r="D52" s="12">
        <v>0.7</v>
      </c>
      <c r="E52" s="12">
        <v>0.7</v>
      </c>
      <c r="F52" s="12">
        <v>7.41</v>
      </c>
      <c r="G52" s="12">
        <v>7.41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</row>
    <row r="53" spans="1:13" x14ac:dyDescent="0.25">
      <c r="A53" s="9">
        <v>43281</v>
      </c>
      <c r="B53" s="12">
        <v>2.0000000000000001E-4</v>
      </c>
      <c r="C53" s="12">
        <v>30</v>
      </c>
      <c r="D53" s="12">
        <v>0.5</v>
      </c>
      <c r="E53" s="12">
        <v>0.5</v>
      </c>
      <c r="F53" s="12">
        <v>7.6</v>
      </c>
      <c r="G53" s="12">
        <v>7.6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</row>
    <row r="54" spans="1:13" x14ac:dyDescent="0.25">
      <c r="A54" s="9">
        <v>43312</v>
      </c>
      <c r="B54" s="12">
        <v>1.2999999999999999E-3</v>
      </c>
      <c r="C54" s="12">
        <v>30</v>
      </c>
      <c r="D54" s="12">
        <v>0.5</v>
      </c>
      <c r="E54" s="12">
        <v>0.5</v>
      </c>
      <c r="F54" s="12">
        <v>7.31</v>
      </c>
      <c r="G54" s="12">
        <v>7.31</v>
      </c>
      <c r="H54" s="12">
        <v>0</v>
      </c>
      <c r="I54" s="12">
        <v>0</v>
      </c>
      <c r="J54" s="12">
        <v>0</v>
      </c>
      <c r="K54" s="12">
        <v>1</v>
      </c>
      <c r="L54" s="12">
        <v>0</v>
      </c>
      <c r="M54" s="12">
        <v>0</v>
      </c>
    </row>
    <row r="55" spans="1:13" x14ac:dyDescent="0.25">
      <c r="A55" s="9">
        <v>43343</v>
      </c>
      <c r="B55" s="12">
        <v>6.6E-3</v>
      </c>
      <c r="C55" s="12">
        <v>30</v>
      </c>
      <c r="D55" s="12">
        <v>1.1000000000000001</v>
      </c>
      <c r="E55" s="12">
        <v>1.1000000000000001</v>
      </c>
      <c r="F55" s="12">
        <v>7.5</v>
      </c>
      <c r="G55" s="12">
        <v>7.5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</row>
    <row r="56" spans="1:13" x14ac:dyDescent="0.25">
      <c r="A56" s="9">
        <v>43373</v>
      </c>
      <c r="B56" s="12">
        <v>3.0000000000000001E-3</v>
      </c>
      <c r="C56" s="12">
        <v>30</v>
      </c>
      <c r="D56" s="12">
        <v>1.1000000000000001</v>
      </c>
      <c r="E56" s="12">
        <v>1.1000000000000001</v>
      </c>
      <c r="F56" s="12">
        <v>7.4</v>
      </c>
      <c r="G56" s="12">
        <v>7.4</v>
      </c>
      <c r="H56" s="12">
        <v>0</v>
      </c>
      <c r="I56" s="12">
        <v>0</v>
      </c>
      <c r="J56" s="12">
        <v>0</v>
      </c>
      <c r="K56" s="12">
        <v>1.1000000000000001</v>
      </c>
      <c r="L56" s="12">
        <v>0</v>
      </c>
      <c r="M56" s="12">
        <v>9.0999999999999998E-2</v>
      </c>
    </row>
    <row r="57" spans="1:13" x14ac:dyDescent="0.25">
      <c r="A57" s="9">
        <v>43404</v>
      </c>
      <c r="B57" s="12">
        <v>4.9000000000000002E-2</v>
      </c>
      <c r="C57" s="12">
        <v>30</v>
      </c>
      <c r="D57" s="12">
        <v>1.3</v>
      </c>
      <c r="E57" s="12">
        <v>1.3</v>
      </c>
      <c r="F57" s="12">
        <v>7.75</v>
      </c>
      <c r="G57" s="12">
        <v>7.75</v>
      </c>
      <c r="H57" s="12">
        <v>0</v>
      </c>
      <c r="I57" s="12">
        <v>0</v>
      </c>
      <c r="J57" s="12">
        <v>2.5</v>
      </c>
      <c r="K57" s="12">
        <v>0</v>
      </c>
      <c r="L57" s="12">
        <v>0</v>
      </c>
      <c r="M57" s="12">
        <v>0</v>
      </c>
    </row>
    <row r="58" spans="1:13" x14ac:dyDescent="0.25">
      <c r="A58" s="9">
        <v>43434</v>
      </c>
      <c r="B58" s="12">
        <v>2.5000000000000001E-2</v>
      </c>
      <c r="C58" s="12">
        <v>30</v>
      </c>
      <c r="D58" s="12">
        <v>0</v>
      </c>
      <c r="E58" s="12">
        <v>0</v>
      </c>
      <c r="F58" s="12">
        <v>7.78</v>
      </c>
      <c r="G58" s="12">
        <v>7.78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</row>
    <row r="59" spans="1:13" x14ac:dyDescent="0.25">
      <c r="A59" s="9">
        <v>43465</v>
      </c>
      <c r="B59" s="12">
        <v>2.0899999999999998E-2</v>
      </c>
      <c r="C59" s="12">
        <v>30</v>
      </c>
      <c r="D59" s="12">
        <v>0.5</v>
      </c>
      <c r="E59" s="12">
        <v>0.5</v>
      </c>
      <c r="F59" s="12">
        <v>7.4</v>
      </c>
      <c r="G59" s="12">
        <v>7.4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</row>
    <row r="60" spans="1:13" x14ac:dyDescent="0.25">
      <c r="A60" s="9">
        <v>43496</v>
      </c>
      <c r="B60" s="12">
        <v>4.0000000000000001E-3</v>
      </c>
      <c r="C60" s="12">
        <v>30</v>
      </c>
      <c r="D60" s="12">
        <v>0</v>
      </c>
      <c r="E60" s="12">
        <v>0</v>
      </c>
      <c r="F60" s="12">
        <v>7.73</v>
      </c>
      <c r="G60" s="12">
        <v>7.73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</row>
    <row r="61" spans="1:13" x14ac:dyDescent="0.25">
      <c r="A61" s="9">
        <v>43524</v>
      </c>
      <c r="B61" s="12">
        <v>2.0000000000000002E-5</v>
      </c>
      <c r="C61" s="12">
        <v>30</v>
      </c>
      <c r="D61" s="12">
        <v>0</v>
      </c>
      <c r="E61" s="12">
        <v>0</v>
      </c>
      <c r="F61" s="12">
        <v>7.71</v>
      </c>
      <c r="G61" s="12">
        <v>7.71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</row>
    <row r="62" spans="1:13" x14ac:dyDescent="0.25">
      <c r="A62" s="9">
        <v>43555</v>
      </c>
      <c r="B62" s="12">
        <v>0.04</v>
      </c>
      <c r="C62" s="12">
        <v>30</v>
      </c>
      <c r="D62" s="12">
        <v>0</v>
      </c>
      <c r="E62" s="12">
        <v>0</v>
      </c>
      <c r="F62" s="12">
        <v>7.8</v>
      </c>
      <c r="G62" s="12">
        <v>7.8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</row>
    <row r="63" spans="1:13" x14ac:dyDescent="0.25">
      <c r="A63" s="9">
        <v>43585</v>
      </c>
      <c r="B63" s="12">
        <v>2.1999999999999999E-2</v>
      </c>
      <c r="C63" s="12">
        <v>30</v>
      </c>
      <c r="D63" s="12">
        <v>0</v>
      </c>
      <c r="E63" s="12">
        <v>0</v>
      </c>
      <c r="F63" s="12">
        <v>7.47</v>
      </c>
      <c r="G63" s="12">
        <v>7.47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</row>
    <row r="64" spans="1:13" x14ac:dyDescent="0.25">
      <c r="A64" s="9">
        <v>43616</v>
      </c>
      <c r="B64" s="12" t="s">
        <v>5</v>
      </c>
      <c r="C64" s="12" t="s">
        <v>5</v>
      </c>
      <c r="D64" s="12" t="s">
        <v>5</v>
      </c>
      <c r="E64" s="12" t="s">
        <v>5</v>
      </c>
      <c r="F64" s="12" t="s">
        <v>5</v>
      </c>
      <c r="G64" s="12" t="s">
        <v>5</v>
      </c>
      <c r="H64" s="12" t="s">
        <v>5</v>
      </c>
      <c r="I64" s="12" t="s">
        <v>5</v>
      </c>
      <c r="J64" s="12" t="s">
        <v>5</v>
      </c>
      <c r="K64" s="12" t="s">
        <v>5</v>
      </c>
      <c r="L64" s="12" t="s">
        <v>5</v>
      </c>
      <c r="M64" s="12" t="s">
        <v>5</v>
      </c>
    </row>
    <row r="65" spans="1:13" x14ac:dyDescent="0.25">
      <c r="A65" s="9">
        <v>43646</v>
      </c>
      <c r="B65" s="12">
        <v>2.9000000000000001E-2</v>
      </c>
      <c r="C65" s="12">
        <v>30</v>
      </c>
      <c r="D65" s="12">
        <v>28</v>
      </c>
      <c r="E65" s="12">
        <v>28</v>
      </c>
      <c r="F65" s="12">
        <v>7.6</v>
      </c>
      <c r="G65" s="12">
        <v>7.6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</row>
    <row r="66" spans="1:13" x14ac:dyDescent="0.25">
      <c r="A66" s="9">
        <v>43677</v>
      </c>
      <c r="B66" s="12">
        <v>4.3999999999999997E-2</v>
      </c>
      <c r="C66" s="12">
        <v>30</v>
      </c>
      <c r="D66" s="12">
        <v>12.8</v>
      </c>
      <c r="E66" s="12">
        <v>12.8</v>
      </c>
      <c r="F66" s="12">
        <v>7.7</v>
      </c>
      <c r="G66" s="12">
        <v>7.7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</row>
    <row r="67" spans="1:13" x14ac:dyDescent="0.25">
      <c r="A67" s="9">
        <v>43708</v>
      </c>
      <c r="B67" s="12">
        <v>2.3E-2</v>
      </c>
      <c r="C67" s="12">
        <v>30</v>
      </c>
      <c r="D67" s="12">
        <v>20.9</v>
      </c>
      <c r="E67" s="12">
        <v>20.9</v>
      </c>
      <c r="F67" s="12">
        <v>7.4</v>
      </c>
      <c r="G67" s="12">
        <v>7.4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</row>
    <row r="68" spans="1:13" x14ac:dyDescent="0.25">
      <c r="A68" s="9">
        <v>43738</v>
      </c>
      <c r="B68" s="12">
        <v>2.8000000000000001E-2</v>
      </c>
      <c r="C68" s="12">
        <v>30</v>
      </c>
      <c r="D68" s="12">
        <v>7.02</v>
      </c>
      <c r="E68" s="12">
        <v>7.02</v>
      </c>
      <c r="F68" s="12">
        <v>7.8</v>
      </c>
      <c r="G68" s="12">
        <v>7.8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</row>
    <row r="69" spans="1:13" x14ac:dyDescent="0.25">
      <c r="A69" s="9">
        <v>43769</v>
      </c>
      <c r="B69" s="12">
        <v>9.7999999999999997E-3</v>
      </c>
      <c r="C69" s="12">
        <v>30</v>
      </c>
      <c r="D69" s="12">
        <v>7.3</v>
      </c>
      <c r="E69" s="12">
        <v>7.3</v>
      </c>
      <c r="F69" s="12">
        <v>7.3</v>
      </c>
      <c r="G69" s="12">
        <v>7.3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</row>
    <row r="70" spans="1:13" x14ac:dyDescent="0.25">
      <c r="A70" s="9">
        <v>43799</v>
      </c>
      <c r="B70" s="12">
        <v>2.7E-2</v>
      </c>
      <c r="C70" s="12">
        <v>30</v>
      </c>
      <c r="D70" s="12">
        <v>0</v>
      </c>
      <c r="E70" s="12">
        <v>0</v>
      </c>
      <c r="F70" s="12">
        <v>7.8</v>
      </c>
      <c r="G70" s="12">
        <v>7.8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</row>
    <row r="71" spans="1:13" x14ac:dyDescent="0.25">
      <c r="A71" s="9">
        <v>43830</v>
      </c>
      <c r="B71" s="12">
        <v>1.1542999999999999E-2</v>
      </c>
      <c r="C71" s="12">
        <v>30</v>
      </c>
      <c r="D71" s="12">
        <v>0</v>
      </c>
      <c r="E71" s="12">
        <v>0</v>
      </c>
      <c r="F71" s="12">
        <v>7.5</v>
      </c>
      <c r="G71" s="12">
        <v>7.5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</row>
    <row r="72" spans="1:13" x14ac:dyDescent="0.25">
      <c r="A72" s="9">
        <v>43861</v>
      </c>
      <c r="B72" s="12">
        <v>1.7576999999999999E-2</v>
      </c>
      <c r="C72" s="12">
        <v>30</v>
      </c>
      <c r="D72" s="12" t="s">
        <v>92</v>
      </c>
      <c r="E72" s="12" t="s">
        <v>92</v>
      </c>
      <c r="F72" s="12">
        <v>7.43</v>
      </c>
      <c r="G72" s="12">
        <v>7.43</v>
      </c>
      <c r="H72" s="12">
        <v>0</v>
      </c>
      <c r="I72" s="12">
        <v>0</v>
      </c>
      <c r="J72" s="12" t="s">
        <v>91</v>
      </c>
      <c r="K72" s="12">
        <v>0</v>
      </c>
      <c r="L72" s="12">
        <v>0</v>
      </c>
      <c r="M72" s="12">
        <v>0</v>
      </c>
    </row>
    <row r="73" spans="1:13" x14ac:dyDescent="0.25">
      <c r="A73" s="9">
        <v>43890</v>
      </c>
      <c r="B73" s="12">
        <v>0.02</v>
      </c>
      <c r="C73" s="12">
        <v>30</v>
      </c>
      <c r="D73" s="12">
        <v>0</v>
      </c>
      <c r="E73" s="12">
        <v>0</v>
      </c>
      <c r="F73" s="12">
        <v>7.7</v>
      </c>
      <c r="G73" s="12">
        <v>7.7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</row>
    <row r="74" spans="1:13" x14ac:dyDescent="0.25">
      <c r="A74" s="9">
        <v>43921</v>
      </c>
      <c r="B74" s="12">
        <v>1.2999999999999999E-2</v>
      </c>
      <c r="C74" s="12">
        <v>30</v>
      </c>
      <c r="D74" s="12">
        <v>0</v>
      </c>
      <c r="E74" s="12">
        <v>0</v>
      </c>
      <c r="F74" s="12">
        <v>7.8</v>
      </c>
      <c r="G74" s="12">
        <v>7.8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</row>
    <row r="75" spans="1:13" x14ac:dyDescent="0.25">
      <c r="A75" s="9">
        <v>43951</v>
      </c>
      <c r="B75" s="12">
        <v>1.3599999999999999E-2</v>
      </c>
      <c r="C75" s="12">
        <v>30</v>
      </c>
      <c r="D75" s="12">
        <v>0</v>
      </c>
      <c r="E75" s="12">
        <v>0</v>
      </c>
      <c r="F75" s="12">
        <v>7.41</v>
      </c>
      <c r="G75" s="12">
        <v>7.41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</row>
    <row r="76" spans="1:13" x14ac:dyDescent="0.25">
      <c r="A76" s="9">
        <v>43982</v>
      </c>
      <c r="B76" s="12">
        <v>1.0998000000000001E-2</v>
      </c>
      <c r="C76" s="12">
        <v>30</v>
      </c>
      <c r="D76" s="12">
        <v>1.7</v>
      </c>
      <c r="E76" s="12">
        <v>1.7</v>
      </c>
      <c r="F76" s="12">
        <v>7.34</v>
      </c>
      <c r="G76" s="12">
        <v>7.34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</row>
    <row r="77" spans="1:13" x14ac:dyDescent="0.25">
      <c r="A77" s="9">
        <v>44012</v>
      </c>
      <c r="B77" s="12">
        <v>2.2565000000000002E-2</v>
      </c>
      <c r="C77" s="12">
        <v>30</v>
      </c>
      <c r="D77" s="12">
        <v>2.1</v>
      </c>
      <c r="E77" s="12">
        <v>2.1</v>
      </c>
      <c r="F77" s="12">
        <v>7.48</v>
      </c>
      <c r="G77" s="12">
        <v>7.48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</row>
    <row r="78" spans="1:13" x14ac:dyDescent="0.25">
      <c r="A78" s="9">
        <v>44043</v>
      </c>
      <c r="B78" s="12">
        <v>1.4999999999999999E-2</v>
      </c>
      <c r="C78" s="12">
        <v>30</v>
      </c>
      <c r="D78" s="12">
        <v>0.8</v>
      </c>
      <c r="E78" s="12">
        <v>0.8</v>
      </c>
      <c r="F78" s="12">
        <v>7.57</v>
      </c>
      <c r="G78" s="12">
        <v>7.57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</row>
    <row r="79" spans="1:13" x14ac:dyDescent="0.25">
      <c r="A79" s="9">
        <v>44074</v>
      </c>
      <c r="B79" s="12">
        <v>1.4165000000000001E-2</v>
      </c>
      <c r="C79" s="12">
        <v>30</v>
      </c>
      <c r="D79" s="12">
        <v>0.7</v>
      </c>
      <c r="E79" s="12">
        <v>0.7</v>
      </c>
      <c r="F79" s="12">
        <v>7.52</v>
      </c>
      <c r="G79" s="12">
        <v>7.52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</row>
    <row r="80" spans="1:13" x14ac:dyDescent="0.25">
      <c r="A80" s="9">
        <v>44104</v>
      </c>
      <c r="B80" s="12">
        <v>1.4999999999999999E-2</v>
      </c>
      <c r="C80" s="12">
        <v>30</v>
      </c>
      <c r="D80" s="12">
        <v>7</v>
      </c>
      <c r="E80" s="12">
        <v>7</v>
      </c>
      <c r="F80" s="12">
        <v>7.59</v>
      </c>
      <c r="G80" s="12">
        <v>7.59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</row>
    <row r="81" spans="1:13" x14ac:dyDescent="0.25">
      <c r="A81" s="9">
        <v>44135</v>
      </c>
      <c r="B81" s="12">
        <v>2.9000000000000001E-2</v>
      </c>
      <c r="C81" s="12">
        <v>30</v>
      </c>
      <c r="D81" s="12">
        <v>1.8</v>
      </c>
      <c r="E81" s="12">
        <v>1.8</v>
      </c>
      <c r="F81" s="12">
        <v>7.7</v>
      </c>
      <c r="G81" s="12">
        <v>7.7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</row>
    <row r="82" spans="1:13" x14ac:dyDescent="0.25">
      <c r="A82" s="9" t="s">
        <v>107</v>
      </c>
      <c r="B82" s="5">
        <v>30</v>
      </c>
      <c r="C82" s="5">
        <v>1.6E-2</v>
      </c>
      <c r="D82" s="5">
        <v>1.6</v>
      </c>
      <c r="E82" s="5">
        <v>1.6</v>
      </c>
      <c r="F82" s="5">
        <v>7.75</v>
      </c>
      <c r="G82" s="5">
        <v>7.75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</row>
    <row r="83" spans="1:13" x14ac:dyDescent="0.25">
      <c r="A83" s="9" t="s">
        <v>108</v>
      </c>
      <c r="B83" s="5">
        <v>30</v>
      </c>
      <c r="C83" s="5">
        <v>1.2999999999999999E-2</v>
      </c>
      <c r="D83" s="5">
        <v>1.3</v>
      </c>
      <c r="E83" s="5">
        <v>1.3</v>
      </c>
      <c r="F83" s="5">
        <v>7.5</v>
      </c>
      <c r="G83" s="5">
        <v>7.5</v>
      </c>
      <c r="H83" s="5">
        <v>0</v>
      </c>
      <c r="I83" s="5">
        <v>0</v>
      </c>
      <c r="J83" s="5">
        <v>3.6</v>
      </c>
      <c r="K83" s="5">
        <v>0</v>
      </c>
      <c r="L83" s="5">
        <v>0</v>
      </c>
      <c r="M83" s="5">
        <v>0</v>
      </c>
    </row>
    <row r="84" spans="1:13" x14ac:dyDescent="0.25">
      <c r="A84" s="9" t="s">
        <v>109</v>
      </c>
      <c r="B84" s="5">
        <v>30</v>
      </c>
      <c r="C84" s="5">
        <v>1.2999999999999999E-2</v>
      </c>
      <c r="D84" s="5">
        <v>1.3</v>
      </c>
      <c r="E84" s="5">
        <v>1.3</v>
      </c>
      <c r="F84" s="5">
        <v>7.41</v>
      </c>
      <c r="G84" s="5">
        <v>7.41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</row>
    <row r="85" spans="1:13" x14ac:dyDescent="0.25">
      <c r="A85" s="9" t="s">
        <v>110</v>
      </c>
      <c r="B85" s="5">
        <v>30</v>
      </c>
      <c r="C85" s="5">
        <v>3.0999999999999999E-3</v>
      </c>
      <c r="D85" s="5">
        <v>2.7</v>
      </c>
      <c r="E85" s="5">
        <v>3.4</v>
      </c>
      <c r="F85" s="5">
        <v>7.46</v>
      </c>
      <c r="G85" s="5">
        <v>7.48</v>
      </c>
      <c r="H85" s="5">
        <v>0</v>
      </c>
      <c r="I85" s="5">
        <v>0</v>
      </c>
      <c r="J85" s="5">
        <v>42.6</v>
      </c>
      <c r="K85" s="5">
        <v>0</v>
      </c>
      <c r="L85" s="5">
        <v>0</v>
      </c>
      <c r="M85" s="5">
        <v>0</v>
      </c>
    </row>
    <row r="86" spans="1:13" x14ac:dyDescent="0.25">
      <c r="A86" s="9" t="s">
        <v>111</v>
      </c>
      <c r="B86" s="5">
        <v>30</v>
      </c>
      <c r="C86" s="5">
        <v>2.9562999999999999E-2</v>
      </c>
      <c r="D86" s="5">
        <v>0.9</v>
      </c>
      <c r="E86" s="5">
        <v>0.9</v>
      </c>
      <c r="F86" s="5">
        <v>7.67</v>
      </c>
      <c r="G86" s="5">
        <v>7.67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</row>
    <row r="87" spans="1:13" x14ac:dyDescent="0.25">
      <c r="A87" s="9" t="s">
        <v>112</v>
      </c>
      <c r="B87" s="5">
        <v>30</v>
      </c>
      <c r="C87" s="5">
        <v>1.4999999999999999E-2</v>
      </c>
      <c r="D87" s="5">
        <v>1.6</v>
      </c>
      <c r="E87" s="5">
        <v>1.6</v>
      </c>
      <c r="F87" s="5">
        <v>7.35</v>
      </c>
      <c r="G87" s="5">
        <v>7.35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</row>
    <row r="88" spans="1:13" x14ac:dyDescent="0.25">
      <c r="A88" s="9" t="s">
        <v>113</v>
      </c>
      <c r="B88" s="5">
        <v>30</v>
      </c>
      <c r="C88" s="5">
        <v>1.6E-2</v>
      </c>
      <c r="D88" s="5">
        <v>1.3</v>
      </c>
      <c r="E88" s="5">
        <v>1.3</v>
      </c>
      <c r="F88" s="5">
        <v>7.26</v>
      </c>
      <c r="G88" s="5">
        <v>7.26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</row>
    <row r="89" spans="1:13" x14ac:dyDescent="0.25">
      <c r="A89" s="9" t="s">
        <v>114</v>
      </c>
      <c r="B89" s="5">
        <v>30</v>
      </c>
      <c r="C89" s="5">
        <v>1.4999999999999999E-2</v>
      </c>
      <c r="D89" s="5">
        <v>13</v>
      </c>
      <c r="E89" s="5">
        <v>13</v>
      </c>
      <c r="F89" s="5">
        <v>7.6</v>
      </c>
      <c r="G89" s="5">
        <v>7.6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</row>
    <row r="90" spans="1:13" x14ac:dyDescent="0.25">
      <c r="A90" s="9" t="s">
        <v>115</v>
      </c>
      <c r="B90" s="5">
        <v>30</v>
      </c>
      <c r="C90" s="5">
        <v>2.1999999999999999E-2</v>
      </c>
      <c r="D90" s="5">
        <v>4.8550000000000004</v>
      </c>
      <c r="E90" s="5">
        <v>9.7100000000000009</v>
      </c>
      <c r="F90" s="5">
        <v>7.4</v>
      </c>
      <c r="G90" s="5">
        <v>7.46</v>
      </c>
      <c r="H90" s="5">
        <v>0</v>
      </c>
      <c r="I90" s="5">
        <v>0</v>
      </c>
      <c r="J90" s="5">
        <v>5.3</v>
      </c>
      <c r="K90" s="5">
        <v>0</v>
      </c>
      <c r="L90" s="5">
        <v>0</v>
      </c>
      <c r="M90" s="5">
        <v>0</v>
      </c>
    </row>
    <row r="91" spans="1:13" x14ac:dyDescent="0.25">
      <c r="A91" s="9" t="s">
        <v>116</v>
      </c>
      <c r="B91" s="5">
        <v>30</v>
      </c>
      <c r="C91" s="5">
        <v>0.02</v>
      </c>
      <c r="D91" s="5">
        <v>29</v>
      </c>
      <c r="E91" s="5">
        <v>41</v>
      </c>
      <c r="F91" s="5">
        <v>7.68</v>
      </c>
      <c r="G91" s="5">
        <v>7.68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</row>
    <row r="92" spans="1:13" x14ac:dyDescent="0.25">
      <c r="A92" s="9" t="s">
        <v>117</v>
      </c>
      <c r="B92" s="5">
        <v>30</v>
      </c>
      <c r="C92" s="5">
        <v>1.1599999999999999E-2</v>
      </c>
      <c r="D92" s="5">
        <v>51.9</v>
      </c>
      <c r="E92" s="5">
        <v>95</v>
      </c>
      <c r="F92" s="5">
        <v>7.53</v>
      </c>
      <c r="G92" s="5">
        <v>7.53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</row>
    <row r="93" spans="1:13" x14ac:dyDescent="0.25">
      <c r="A93" s="9" t="s">
        <v>118</v>
      </c>
      <c r="B93" s="5">
        <v>30</v>
      </c>
      <c r="C93" s="5">
        <v>3.8589999999999999E-2</v>
      </c>
      <c r="D93" s="5">
        <v>3.33</v>
      </c>
      <c r="E93" s="5">
        <v>3.33</v>
      </c>
      <c r="F93" s="5">
        <v>7.49</v>
      </c>
      <c r="G93" s="5">
        <v>7.49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</row>
    <row r="94" spans="1:13" x14ac:dyDescent="0.25">
      <c r="A94" s="9" t="s">
        <v>119</v>
      </c>
      <c r="B94" s="5">
        <v>30</v>
      </c>
      <c r="C94" s="5">
        <v>2.4299999999999999E-2</v>
      </c>
      <c r="D94" s="5">
        <v>0</v>
      </c>
      <c r="E94" s="5">
        <v>0</v>
      </c>
      <c r="F94" s="5">
        <v>7.59</v>
      </c>
      <c r="G94" s="5">
        <v>7.59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00B50-BE42-4EBA-8847-0347B66F283C}">
  <dimension ref="A1:B94"/>
  <sheetViews>
    <sheetView topLeftCell="A61" workbookViewId="0">
      <selection activeCell="E85" sqref="E85"/>
    </sheetView>
  </sheetViews>
  <sheetFormatPr defaultColWidth="8.7109375" defaultRowHeight="15" x14ac:dyDescent="0.25"/>
  <cols>
    <col min="1" max="1" width="15.5703125" style="10" customWidth="1"/>
    <col min="2" max="2" width="10.5703125" style="2" customWidth="1"/>
    <col min="3" max="16384" width="8.7109375" style="2"/>
  </cols>
  <sheetData>
    <row r="1" spans="1:2" x14ac:dyDescent="0.25">
      <c r="A1" s="18" t="s">
        <v>95</v>
      </c>
      <c r="B1" s="17"/>
    </row>
    <row r="2" spans="1:2" ht="71.25" x14ac:dyDescent="0.25">
      <c r="A2" s="15" t="s">
        <v>41</v>
      </c>
      <c r="B2" s="16" t="s">
        <v>93</v>
      </c>
    </row>
    <row r="3" spans="1:2" x14ac:dyDescent="0.25">
      <c r="A3" s="15"/>
      <c r="B3" s="16" t="s">
        <v>58</v>
      </c>
    </row>
    <row r="4" spans="1:2" x14ac:dyDescent="0.25">
      <c r="A4" s="15" t="s">
        <v>42</v>
      </c>
      <c r="B4" s="14" t="s">
        <v>48</v>
      </c>
    </row>
    <row r="5" spans="1:2" x14ac:dyDescent="0.25">
      <c r="A5" s="15" t="s">
        <v>43</v>
      </c>
      <c r="B5" s="14">
        <v>10</v>
      </c>
    </row>
    <row r="6" spans="1:2" x14ac:dyDescent="0.25">
      <c r="A6" s="15" t="s">
        <v>44</v>
      </c>
      <c r="B6" s="14">
        <f>IF(COUNTIF($B$11:$B$81,"*&lt;*")&lt;&gt;0,0,MIN($B$11:$B$81))</f>
        <v>0</v>
      </c>
    </row>
    <row r="7" spans="1:2" x14ac:dyDescent="0.25">
      <c r="A7" s="15" t="s">
        <v>45</v>
      </c>
      <c r="B7" s="14">
        <f>IF(SUM($B$11:$B$81)=0,0,MAX($B$11:$B$81))</f>
        <v>0.28100000000000003</v>
      </c>
    </row>
    <row r="8" spans="1:2" x14ac:dyDescent="0.25">
      <c r="A8" s="15" t="s">
        <v>46</v>
      </c>
      <c r="B8" s="14">
        <f>IFERROR(IF(ISODD(COUNTA($B$11:$B$81)),LARGE($B$11:$B$81,INT(COUNTA($B$11:$B$81)/2)+1),(LARGE($B$11:$B$81,INT(COUNTA($B$11:$B$81)/2)+1)+LARGE($B$11:$B$81,INT(COUNTA($B$11:$B$81)/2)))/2),IF(COUNT($B$11:$B$81)=COUNTA($B$11:$B$81)/2,SMALL($B$11:$B$81,1)/2, "Non-Detect"))</f>
        <v>0</v>
      </c>
    </row>
    <row r="9" spans="1:2" x14ac:dyDescent="0.25">
      <c r="A9" s="15" t="s">
        <v>47</v>
      </c>
      <c r="B9" s="14">
        <f>COUNTIF($B$11:$B$81,"&gt;10")</f>
        <v>0</v>
      </c>
    </row>
    <row r="10" spans="1:2" ht="42.75" x14ac:dyDescent="0.25">
      <c r="A10" s="13" t="s">
        <v>79</v>
      </c>
      <c r="B10" s="12"/>
    </row>
    <row r="11" spans="1:2" x14ac:dyDescent="0.25">
      <c r="A11" s="9">
        <v>42004</v>
      </c>
      <c r="B11" s="12">
        <v>0</v>
      </c>
    </row>
    <row r="12" spans="1:2" x14ac:dyDescent="0.25">
      <c r="A12" s="9">
        <v>42035</v>
      </c>
      <c r="B12" s="12">
        <v>0</v>
      </c>
    </row>
    <row r="13" spans="1:2" x14ac:dyDescent="0.25">
      <c r="A13" s="9">
        <v>42063</v>
      </c>
      <c r="B13" s="12" t="s">
        <v>6</v>
      </c>
    </row>
    <row r="14" spans="1:2" x14ac:dyDescent="0.25">
      <c r="A14" s="9">
        <v>42094</v>
      </c>
      <c r="B14" s="12">
        <v>0</v>
      </c>
    </row>
    <row r="15" spans="1:2" x14ac:dyDescent="0.25">
      <c r="A15" s="9">
        <v>42124</v>
      </c>
      <c r="B15" s="12">
        <v>0</v>
      </c>
    </row>
    <row r="16" spans="1:2" x14ac:dyDescent="0.25">
      <c r="A16" s="9">
        <v>42155</v>
      </c>
      <c r="B16" s="12">
        <v>0</v>
      </c>
    </row>
    <row r="17" spans="1:2" x14ac:dyDescent="0.25">
      <c r="A17" s="9">
        <v>42185</v>
      </c>
      <c r="B17" s="12">
        <v>0</v>
      </c>
    </row>
    <row r="18" spans="1:2" x14ac:dyDescent="0.25">
      <c r="A18" s="9">
        <v>42216</v>
      </c>
      <c r="B18" s="12">
        <v>0</v>
      </c>
    </row>
    <row r="19" spans="1:2" x14ac:dyDescent="0.25">
      <c r="A19" s="9">
        <v>42247</v>
      </c>
      <c r="B19" s="12" t="s">
        <v>5</v>
      </c>
    </row>
    <row r="20" spans="1:2" x14ac:dyDescent="0.25">
      <c r="A20" s="9">
        <v>42277</v>
      </c>
      <c r="B20" s="12">
        <v>0</v>
      </c>
    </row>
    <row r="21" spans="1:2" x14ac:dyDescent="0.25">
      <c r="A21" s="9">
        <v>42308</v>
      </c>
      <c r="B21" s="12">
        <v>0</v>
      </c>
    </row>
    <row r="22" spans="1:2" x14ac:dyDescent="0.25">
      <c r="A22" s="9">
        <v>42338</v>
      </c>
      <c r="B22" s="12" t="s">
        <v>5</v>
      </c>
    </row>
    <row r="23" spans="1:2" x14ac:dyDescent="0.25">
      <c r="A23" s="9">
        <v>42369</v>
      </c>
      <c r="B23" s="12">
        <v>0</v>
      </c>
    </row>
    <row r="24" spans="1:2" x14ac:dyDescent="0.25">
      <c r="A24" s="9">
        <v>42400</v>
      </c>
      <c r="B24" s="12">
        <v>0</v>
      </c>
    </row>
    <row r="25" spans="1:2" x14ac:dyDescent="0.25">
      <c r="A25" s="9">
        <v>42429</v>
      </c>
      <c r="B25" s="12">
        <v>0</v>
      </c>
    </row>
    <row r="26" spans="1:2" x14ac:dyDescent="0.25">
      <c r="A26" s="9">
        <v>42460</v>
      </c>
      <c r="B26" s="12">
        <v>0</v>
      </c>
    </row>
    <row r="27" spans="1:2" x14ac:dyDescent="0.25">
      <c r="A27" s="9">
        <v>42490</v>
      </c>
      <c r="B27" s="12">
        <v>0</v>
      </c>
    </row>
    <row r="28" spans="1:2" x14ac:dyDescent="0.25">
      <c r="A28" s="9">
        <v>42521</v>
      </c>
      <c r="B28" s="12">
        <v>0</v>
      </c>
    </row>
    <row r="29" spans="1:2" x14ac:dyDescent="0.25">
      <c r="A29" s="9">
        <v>42551</v>
      </c>
      <c r="B29" s="12">
        <v>0</v>
      </c>
    </row>
    <row r="30" spans="1:2" x14ac:dyDescent="0.25">
      <c r="A30" s="9">
        <v>42582</v>
      </c>
      <c r="B30" s="12">
        <v>0</v>
      </c>
    </row>
    <row r="31" spans="1:2" x14ac:dyDescent="0.25">
      <c r="A31" s="9">
        <v>42613</v>
      </c>
      <c r="B31" s="12">
        <v>0</v>
      </c>
    </row>
    <row r="32" spans="1:2" x14ac:dyDescent="0.25">
      <c r="A32" s="9">
        <v>42643</v>
      </c>
      <c r="B32" s="12">
        <v>0</v>
      </c>
    </row>
    <row r="33" spans="1:2" x14ac:dyDescent="0.25">
      <c r="A33" s="9">
        <v>42674</v>
      </c>
      <c r="B33" s="12">
        <v>0</v>
      </c>
    </row>
    <row r="34" spans="1:2" x14ac:dyDescent="0.25">
      <c r="A34" s="9">
        <v>42704</v>
      </c>
      <c r="B34" s="12">
        <v>0</v>
      </c>
    </row>
    <row r="35" spans="1:2" x14ac:dyDescent="0.25">
      <c r="A35" s="9">
        <v>42735</v>
      </c>
      <c r="B35" s="12">
        <v>0</v>
      </c>
    </row>
    <row r="36" spans="1:2" x14ac:dyDescent="0.25">
      <c r="A36" s="9">
        <v>42766</v>
      </c>
      <c r="B36" s="12">
        <v>0</v>
      </c>
    </row>
    <row r="37" spans="1:2" x14ac:dyDescent="0.25">
      <c r="A37" s="9">
        <v>42794</v>
      </c>
      <c r="B37" s="12">
        <v>0</v>
      </c>
    </row>
    <row r="38" spans="1:2" x14ac:dyDescent="0.25">
      <c r="A38" s="9">
        <v>42825</v>
      </c>
      <c r="B38" s="12">
        <v>0</v>
      </c>
    </row>
    <row r="39" spans="1:2" x14ac:dyDescent="0.25">
      <c r="A39" s="9">
        <v>42855</v>
      </c>
      <c r="B39" s="12">
        <v>0</v>
      </c>
    </row>
    <row r="40" spans="1:2" x14ac:dyDescent="0.25">
      <c r="A40" s="9">
        <v>42886</v>
      </c>
      <c r="B40" s="12" t="s">
        <v>5</v>
      </c>
    </row>
    <row r="41" spans="1:2" x14ac:dyDescent="0.25">
      <c r="A41" s="9">
        <v>42916</v>
      </c>
      <c r="B41" s="12">
        <v>0</v>
      </c>
    </row>
    <row r="42" spans="1:2" x14ac:dyDescent="0.25">
      <c r="A42" s="9">
        <v>42947</v>
      </c>
      <c r="B42" s="12">
        <v>0</v>
      </c>
    </row>
    <row r="43" spans="1:2" x14ac:dyDescent="0.25">
      <c r="A43" s="9">
        <v>42978</v>
      </c>
      <c r="B43" s="12">
        <v>0</v>
      </c>
    </row>
    <row r="44" spans="1:2" x14ac:dyDescent="0.25">
      <c r="A44" s="9">
        <v>43008</v>
      </c>
      <c r="B44" s="12">
        <v>0.111</v>
      </c>
    </row>
    <row r="45" spans="1:2" x14ac:dyDescent="0.25">
      <c r="A45" s="9">
        <v>43039</v>
      </c>
      <c r="B45" s="12">
        <v>0</v>
      </c>
    </row>
    <row r="46" spans="1:2" x14ac:dyDescent="0.25">
      <c r="A46" s="9">
        <v>43069</v>
      </c>
      <c r="B46" s="12">
        <v>0</v>
      </c>
    </row>
    <row r="47" spans="1:2" x14ac:dyDescent="0.25">
      <c r="A47" s="9">
        <v>43100</v>
      </c>
      <c r="B47" s="12">
        <v>0</v>
      </c>
    </row>
    <row r="48" spans="1:2" x14ac:dyDescent="0.25">
      <c r="A48" s="9">
        <v>43131</v>
      </c>
      <c r="B48" s="12" t="s">
        <v>7</v>
      </c>
    </row>
    <row r="49" spans="1:2" x14ac:dyDescent="0.25">
      <c r="A49" s="9">
        <v>43159</v>
      </c>
      <c r="B49" s="12">
        <v>0</v>
      </c>
    </row>
    <row r="50" spans="1:2" x14ac:dyDescent="0.25">
      <c r="A50" s="9">
        <v>43190</v>
      </c>
      <c r="B50" s="12">
        <v>0</v>
      </c>
    </row>
    <row r="51" spans="1:2" x14ac:dyDescent="0.25">
      <c r="A51" s="9">
        <v>43220</v>
      </c>
      <c r="B51" s="12">
        <v>0</v>
      </c>
    </row>
    <row r="52" spans="1:2" x14ac:dyDescent="0.25">
      <c r="A52" s="9">
        <v>43251</v>
      </c>
      <c r="B52" s="12">
        <v>0</v>
      </c>
    </row>
    <row r="53" spans="1:2" x14ac:dyDescent="0.25">
      <c r="A53" s="9">
        <v>43281</v>
      </c>
      <c r="B53" s="12">
        <v>0</v>
      </c>
    </row>
    <row r="54" spans="1:2" x14ac:dyDescent="0.25">
      <c r="A54" s="9">
        <v>43312</v>
      </c>
      <c r="B54" s="12">
        <v>0</v>
      </c>
    </row>
    <row r="55" spans="1:2" x14ac:dyDescent="0.25">
      <c r="A55" s="9">
        <v>43343</v>
      </c>
      <c r="B55" s="12">
        <v>0</v>
      </c>
    </row>
    <row r="56" spans="1:2" x14ac:dyDescent="0.25">
      <c r="A56" s="9">
        <v>43373</v>
      </c>
      <c r="B56" s="12">
        <v>0.28100000000000003</v>
      </c>
    </row>
    <row r="57" spans="1:2" x14ac:dyDescent="0.25">
      <c r="A57" s="9">
        <v>43404</v>
      </c>
      <c r="B57" s="12">
        <v>0</v>
      </c>
    </row>
    <row r="58" spans="1:2" x14ac:dyDescent="0.25">
      <c r="A58" s="9">
        <v>43434</v>
      </c>
      <c r="B58" s="12">
        <v>0</v>
      </c>
    </row>
    <row r="59" spans="1:2" x14ac:dyDescent="0.25">
      <c r="A59" s="9">
        <v>43465</v>
      </c>
      <c r="B59" s="12">
        <v>0</v>
      </c>
    </row>
    <row r="60" spans="1:2" x14ac:dyDescent="0.25">
      <c r="A60" s="9">
        <v>43496</v>
      </c>
      <c r="B60" s="12">
        <v>0</v>
      </c>
    </row>
    <row r="61" spans="1:2" x14ac:dyDescent="0.25">
      <c r="A61" s="9">
        <v>43524</v>
      </c>
      <c r="B61" s="12">
        <v>0</v>
      </c>
    </row>
    <row r="62" spans="1:2" x14ac:dyDescent="0.25">
      <c r="A62" s="9">
        <v>43555</v>
      </c>
      <c r="B62" s="12">
        <v>0</v>
      </c>
    </row>
    <row r="63" spans="1:2" x14ac:dyDescent="0.25">
      <c r="A63" s="9">
        <v>43585</v>
      </c>
      <c r="B63" s="12">
        <v>0</v>
      </c>
    </row>
    <row r="64" spans="1:2" x14ac:dyDescent="0.25">
      <c r="A64" s="9">
        <v>43616</v>
      </c>
      <c r="B64" s="12" t="s">
        <v>5</v>
      </c>
    </row>
    <row r="65" spans="1:2" x14ac:dyDescent="0.25">
      <c r="A65" s="9">
        <v>43646</v>
      </c>
      <c r="B65" s="12">
        <v>0</v>
      </c>
    </row>
    <row r="66" spans="1:2" x14ac:dyDescent="0.25">
      <c r="A66" s="9">
        <v>43677</v>
      </c>
      <c r="B66" s="12">
        <v>0</v>
      </c>
    </row>
    <row r="67" spans="1:2" x14ac:dyDescent="0.25">
      <c r="A67" s="9">
        <v>43708</v>
      </c>
      <c r="B67" s="12">
        <v>0</v>
      </c>
    </row>
    <row r="68" spans="1:2" x14ac:dyDescent="0.25">
      <c r="A68" s="9">
        <v>43738</v>
      </c>
      <c r="B68" s="12">
        <v>0</v>
      </c>
    </row>
    <row r="69" spans="1:2" x14ac:dyDescent="0.25">
      <c r="A69" s="9">
        <v>43769</v>
      </c>
      <c r="B69" s="12">
        <v>0</v>
      </c>
    </row>
    <row r="70" spans="1:2" x14ac:dyDescent="0.25">
      <c r="A70" s="9">
        <v>43799</v>
      </c>
      <c r="B70" s="12">
        <v>0</v>
      </c>
    </row>
    <row r="71" spans="1:2" x14ac:dyDescent="0.25">
      <c r="A71" s="9">
        <v>43830</v>
      </c>
      <c r="B71" s="12">
        <v>0</v>
      </c>
    </row>
    <row r="72" spans="1:2" x14ac:dyDescent="0.25">
      <c r="A72" s="9">
        <v>43861</v>
      </c>
      <c r="B72" s="12">
        <v>0</v>
      </c>
    </row>
    <row r="73" spans="1:2" x14ac:dyDescent="0.25">
      <c r="A73" s="9">
        <v>43890</v>
      </c>
      <c r="B73" s="12">
        <v>0</v>
      </c>
    </row>
    <row r="74" spans="1:2" x14ac:dyDescent="0.25">
      <c r="A74" s="9">
        <v>43921</v>
      </c>
      <c r="B74" s="12">
        <v>0</v>
      </c>
    </row>
    <row r="75" spans="1:2" x14ac:dyDescent="0.25">
      <c r="A75" s="9">
        <v>43951</v>
      </c>
      <c r="B75" s="12">
        <v>0</v>
      </c>
    </row>
    <row r="76" spans="1:2" x14ac:dyDescent="0.25">
      <c r="A76" s="9">
        <v>43982</v>
      </c>
      <c r="B76" s="12">
        <v>0</v>
      </c>
    </row>
    <row r="77" spans="1:2" x14ac:dyDescent="0.25">
      <c r="A77" s="9">
        <v>44012</v>
      </c>
      <c r="B77" s="12">
        <v>0</v>
      </c>
    </row>
    <row r="78" spans="1:2" x14ac:dyDescent="0.25">
      <c r="A78" s="9">
        <v>44043</v>
      </c>
      <c r="B78" s="12">
        <v>0</v>
      </c>
    </row>
    <row r="79" spans="1:2" x14ac:dyDescent="0.25">
      <c r="A79" s="9">
        <v>44074</v>
      </c>
      <c r="B79" s="12">
        <v>0</v>
      </c>
    </row>
    <row r="80" spans="1:2" x14ac:dyDescent="0.25">
      <c r="A80" s="9">
        <v>44104</v>
      </c>
      <c r="B80" s="12">
        <v>0</v>
      </c>
    </row>
    <row r="81" spans="1:2" x14ac:dyDescent="0.25">
      <c r="A81" s="9">
        <v>44135</v>
      </c>
      <c r="B81" s="12">
        <v>0</v>
      </c>
    </row>
    <row r="82" spans="1:2" x14ac:dyDescent="0.25">
      <c r="A82" s="9" t="s">
        <v>107</v>
      </c>
      <c r="B82" s="5">
        <v>0</v>
      </c>
    </row>
    <row r="83" spans="1:2" x14ac:dyDescent="0.25">
      <c r="A83" s="9" t="s">
        <v>108</v>
      </c>
      <c r="B83" s="5">
        <v>0</v>
      </c>
    </row>
    <row r="84" spans="1:2" x14ac:dyDescent="0.25">
      <c r="A84" s="9" t="s">
        <v>109</v>
      </c>
      <c r="B84" s="5">
        <v>0</v>
      </c>
    </row>
    <row r="85" spans="1:2" x14ac:dyDescent="0.25">
      <c r="A85" s="9" t="s">
        <v>110</v>
      </c>
      <c r="B85" s="5">
        <v>0</v>
      </c>
    </row>
    <row r="86" spans="1:2" x14ac:dyDescent="0.25">
      <c r="A86" s="9" t="s">
        <v>111</v>
      </c>
      <c r="B86" s="5">
        <v>0</v>
      </c>
    </row>
    <row r="87" spans="1:2" x14ac:dyDescent="0.25">
      <c r="A87" s="9" t="s">
        <v>112</v>
      </c>
      <c r="B87" s="5">
        <v>0</v>
      </c>
    </row>
    <row r="88" spans="1:2" x14ac:dyDescent="0.25">
      <c r="A88" s="9" t="s">
        <v>113</v>
      </c>
      <c r="B88" s="5">
        <v>0</v>
      </c>
    </row>
    <row r="89" spans="1:2" x14ac:dyDescent="0.25">
      <c r="A89" s="9" t="s">
        <v>114</v>
      </c>
      <c r="B89" s="5">
        <v>0</v>
      </c>
    </row>
    <row r="90" spans="1:2" x14ac:dyDescent="0.25">
      <c r="A90" s="9" t="s">
        <v>115</v>
      </c>
      <c r="B90" s="5">
        <v>0</v>
      </c>
    </row>
    <row r="91" spans="1:2" x14ac:dyDescent="0.25">
      <c r="A91" s="9" t="s">
        <v>116</v>
      </c>
      <c r="B91" s="5">
        <v>0</v>
      </c>
    </row>
    <row r="92" spans="1:2" x14ac:dyDescent="0.25">
      <c r="A92" s="9" t="s">
        <v>117</v>
      </c>
      <c r="B92" s="5">
        <v>0</v>
      </c>
    </row>
    <row r="93" spans="1:2" x14ac:dyDescent="0.25">
      <c r="A93" s="9" t="s">
        <v>118</v>
      </c>
      <c r="B93" s="5">
        <v>0</v>
      </c>
    </row>
    <row r="94" spans="1:2" x14ac:dyDescent="0.25">
      <c r="A94" s="9" t="s">
        <v>119</v>
      </c>
      <c r="B94" s="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394BF-D8CA-43F6-8B32-1CF51EEFB120}">
  <dimension ref="A1:C38"/>
  <sheetViews>
    <sheetView workbookViewId="0">
      <selection activeCell="G38" sqref="G38"/>
    </sheetView>
  </sheetViews>
  <sheetFormatPr defaultColWidth="8.7109375" defaultRowHeight="15" x14ac:dyDescent="0.25"/>
  <cols>
    <col min="1" max="1" width="15.5703125" style="10" customWidth="1"/>
    <col min="2" max="3" width="10.5703125" style="2" customWidth="1"/>
    <col min="4" max="16384" width="8.7109375" style="2"/>
  </cols>
  <sheetData>
    <row r="1" spans="1:3" x14ac:dyDescent="0.25">
      <c r="A1" s="7" t="s">
        <v>9</v>
      </c>
      <c r="B1" s="1"/>
      <c r="C1" s="1"/>
    </row>
    <row r="2" spans="1:3" ht="42.75" x14ac:dyDescent="0.25">
      <c r="A2" s="8" t="s">
        <v>41</v>
      </c>
      <c r="B2" s="3" t="s">
        <v>10</v>
      </c>
      <c r="C2" s="3" t="s">
        <v>11</v>
      </c>
    </row>
    <row r="3" spans="1:3" x14ac:dyDescent="0.25">
      <c r="A3" s="8"/>
      <c r="B3" s="3" t="s">
        <v>58</v>
      </c>
      <c r="C3" s="3" t="s">
        <v>58</v>
      </c>
    </row>
    <row r="4" spans="1:3" x14ac:dyDescent="0.25">
      <c r="A4" s="8" t="s">
        <v>42</v>
      </c>
      <c r="B4" s="4" t="s">
        <v>48</v>
      </c>
      <c r="C4" s="4" t="s">
        <v>48</v>
      </c>
    </row>
    <row r="5" spans="1:3" x14ac:dyDescent="0.25">
      <c r="A5" s="8" t="s">
        <v>43</v>
      </c>
      <c r="B5" s="4" t="s">
        <v>49</v>
      </c>
      <c r="C5" s="4" t="s">
        <v>49</v>
      </c>
    </row>
    <row r="6" spans="1:3" x14ac:dyDescent="0.25">
      <c r="A6" s="8" t="s">
        <v>44</v>
      </c>
      <c r="B6" s="4">
        <f>IF(COUNTIF($B$11:$B$34,"*&lt;*")&lt;&gt;0,0,MIN($B$11:$B$34))</f>
        <v>0</v>
      </c>
      <c r="C6" s="4">
        <f>IF(COUNTIF($C$11:$C$34,"*&lt;*")&lt;&gt;0,0,MIN($C$11:$C$34))</f>
        <v>0</v>
      </c>
    </row>
    <row r="7" spans="1:3" x14ac:dyDescent="0.25">
      <c r="A7" s="8" t="s">
        <v>45</v>
      </c>
      <c r="B7" s="4">
        <f>IF(SUM($B$11:$B$34)=0,0,MAX($B$11:$B$34))</f>
        <v>456</v>
      </c>
      <c r="C7" s="4">
        <f>IF(SUM($C$11:$C$34)=0,0,MAX($C$11:$C$34))</f>
        <v>3</v>
      </c>
    </row>
    <row r="8" spans="1:3" x14ac:dyDescent="0.25">
      <c r="A8" s="8" t="s">
        <v>46</v>
      </c>
      <c r="B8" s="4">
        <f>IFERROR(IF(ISODD(COUNTA($B$11:$B$34)),LARGE($B$11:$B$34,INT(COUNTA($B$11:$B$34)/2)+1),(LARGE($B$11:$B$34,INT(COUNTA($B$11:$B$34)/2)+1)+LARGE($B$11:$B$34,INT(COUNTA($B$11:$B$34)/2)))/2),IF(COUNT($B$11:$B$34)=COUNTA($B$11:$B$34)/2,SMALL($B$11:$B$34,1)/2, "Non-Detect"))</f>
        <v>0</v>
      </c>
      <c r="C8" s="4">
        <f>IFERROR(IF(ISODD(COUNTA($C$11:$C$34)),LARGE($C$11:$C$34,INT(COUNTA($C$11:$C$34)/2)+1),(LARGE($C$11:$C$34,INT(COUNTA($C$11:$C$34)/2)+1)+LARGE($C$11:$C$34,INT(COUNTA($C$11:$C$34)/2)))/2),IF(COUNT($C$11:$C$34)=COUNTA($C$11:$C$34)/2,SMALL($C$11:$C$34,1)/2, "Non-Detect"))</f>
        <v>0</v>
      </c>
    </row>
    <row r="9" spans="1:3" x14ac:dyDescent="0.25">
      <c r="A9" s="8" t="s">
        <v>47</v>
      </c>
      <c r="B9" s="4" t="s">
        <v>60</v>
      </c>
      <c r="C9" s="4" t="s">
        <v>60</v>
      </c>
    </row>
    <row r="10" spans="1:3" ht="42.75" x14ac:dyDescent="0.25">
      <c r="A10" s="11" t="s">
        <v>79</v>
      </c>
      <c r="B10" s="5"/>
      <c r="C10" s="5"/>
    </row>
    <row r="11" spans="1:3" x14ac:dyDescent="0.25">
      <c r="A11" s="9">
        <v>42004</v>
      </c>
      <c r="B11" s="5"/>
      <c r="C11" s="5"/>
    </row>
    <row r="12" spans="1:3" x14ac:dyDescent="0.25">
      <c r="A12" s="9">
        <v>42094</v>
      </c>
      <c r="B12" s="5" t="s">
        <v>5</v>
      </c>
      <c r="C12" s="5">
        <v>0</v>
      </c>
    </row>
    <row r="13" spans="1:3" x14ac:dyDescent="0.25">
      <c r="A13" s="9">
        <v>42185</v>
      </c>
      <c r="B13" s="5">
        <v>0</v>
      </c>
      <c r="C13" s="5">
        <v>0</v>
      </c>
    </row>
    <row r="14" spans="1:3" x14ac:dyDescent="0.25">
      <c r="A14" s="9">
        <v>42277</v>
      </c>
      <c r="B14" s="5">
        <v>0</v>
      </c>
      <c r="C14" s="5">
        <v>0</v>
      </c>
    </row>
    <row r="15" spans="1:3" x14ac:dyDescent="0.25">
      <c r="A15" s="9">
        <v>42369</v>
      </c>
      <c r="B15" s="5">
        <v>0</v>
      </c>
      <c r="C15" s="5">
        <v>0</v>
      </c>
    </row>
    <row r="16" spans="1:3" x14ac:dyDescent="0.25">
      <c r="A16" s="9">
        <v>42460</v>
      </c>
      <c r="B16" s="5">
        <v>0</v>
      </c>
      <c r="C16" s="5">
        <v>3</v>
      </c>
    </row>
    <row r="17" spans="1:3" x14ac:dyDescent="0.25">
      <c r="A17" s="9">
        <v>42551</v>
      </c>
      <c r="B17" s="5">
        <v>0</v>
      </c>
      <c r="C17" s="5">
        <v>0</v>
      </c>
    </row>
    <row r="18" spans="1:3" x14ac:dyDescent="0.25">
      <c r="A18" s="9">
        <v>42643</v>
      </c>
      <c r="B18" s="5" t="s">
        <v>5</v>
      </c>
      <c r="C18" s="5" t="s">
        <v>5</v>
      </c>
    </row>
    <row r="19" spans="1:3" x14ac:dyDescent="0.25">
      <c r="A19" s="9">
        <v>42735</v>
      </c>
      <c r="B19" s="5">
        <v>0</v>
      </c>
      <c r="C19" s="5">
        <v>0</v>
      </c>
    </row>
    <row r="20" spans="1:3" x14ac:dyDescent="0.25">
      <c r="A20" s="9">
        <v>42825</v>
      </c>
      <c r="B20" s="5">
        <v>0</v>
      </c>
      <c r="C20" s="5">
        <v>0</v>
      </c>
    </row>
    <row r="21" spans="1:3" x14ac:dyDescent="0.25">
      <c r="A21" s="9">
        <v>42916</v>
      </c>
      <c r="B21" s="5">
        <v>0</v>
      </c>
      <c r="C21" s="5">
        <v>0.5</v>
      </c>
    </row>
    <row r="22" spans="1:3" x14ac:dyDescent="0.25">
      <c r="A22" s="9">
        <v>43008</v>
      </c>
      <c r="B22" s="5">
        <v>0</v>
      </c>
      <c r="C22" s="5">
        <v>0</v>
      </c>
    </row>
    <row r="23" spans="1:3" x14ac:dyDescent="0.25">
      <c r="A23" s="9">
        <v>43100</v>
      </c>
      <c r="B23" s="5">
        <v>0</v>
      </c>
      <c r="C23" s="5">
        <v>0</v>
      </c>
    </row>
    <row r="24" spans="1:3" x14ac:dyDescent="0.25">
      <c r="A24" s="9">
        <v>43190</v>
      </c>
      <c r="B24" s="5">
        <v>0</v>
      </c>
      <c r="C24" s="5">
        <v>0.5</v>
      </c>
    </row>
    <row r="25" spans="1:3" x14ac:dyDescent="0.25">
      <c r="A25" s="9">
        <v>43281</v>
      </c>
      <c r="B25" s="5">
        <v>456</v>
      </c>
      <c r="C25" s="5">
        <v>0.4</v>
      </c>
    </row>
    <row r="26" spans="1:3" x14ac:dyDescent="0.25">
      <c r="A26" s="9">
        <v>43373</v>
      </c>
      <c r="B26" s="5">
        <v>57</v>
      </c>
      <c r="C26" s="5">
        <v>0</v>
      </c>
    </row>
    <row r="27" spans="1:3" x14ac:dyDescent="0.25">
      <c r="A27" s="9">
        <v>43465</v>
      </c>
      <c r="B27" s="5">
        <v>0</v>
      </c>
      <c r="C27" s="5">
        <v>1.3</v>
      </c>
    </row>
    <row r="28" spans="1:3" x14ac:dyDescent="0.25">
      <c r="A28" s="9">
        <v>43555</v>
      </c>
      <c r="B28" s="5">
        <v>0</v>
      </c>
      <c r="C28" s="5">
        <v>0</v>
      </c>
    </row>
    <row r="29" spans="1:3" x14ac:dyDescent="0.25">
      <c r="A29" s="9">
        <v>43646</v>
      </c>
      <c r="B29" s="5">
        <v>0</v>
      </c>
      <c r="C29" s="5">
        <v>0</v>
      </c>
    </row>
    <row r="30" spans="1:3" x14ac:dyDescent="0.25">
      <c r="A30" s="9">
        <v>43738</v>
      </c>
      <c r="B30" s="5">
        <v>0</v>
      </c>
      <c r="C30" s="5">
        <v>0</v>
      </c>
    </row>
    <row r="31" spans="1:3" x14ac:dyDescent="0.25">
      <c r="A31" s="9">
        <v>43830</v>
      </c>
      <c r="B31" s="5">
        <v>0</v>
      </c>
      <c r="C31" s="5">
        <v>0</v>
      </c>
    </row>
    <row r="32" spans="1:3" x14ac:dyDescent="0.25">
      <c r="A32" s="9">
        <v>43921</v>
      </c>
      <c r="B32" s="5">
        <v>0</v>
      </c>
      <c r="C32" s="5">
        <v>2.2999999999999998</v>
      </c>
    </row>
    <row r="33" spans="1:3" x14ac:dyDescent="0.25">
      <c r="A33" s="9">
        <v>44012</v>
      </c>
      <c r="B33" s="5">
        <v>0</v>
      </c>
      <c r="C33" s="5">
        <v>0</v>
      </c>
    </row>
    <row r="34" spans="1:3" x14ac:dyDescent="0.25">
      <c r="A34" s="9">
        <v>44104</v>
      </c>
      <c r="B34" s="5">
        <v>0</v>
      </c>
      <c r="C34" s="5">
        <v>0</v>
      </c>
    </row>
    <row r="35" spans="1:3" x14ac:dyDescent="0.25">
      <c r="A35" s="9" t="s">
        <v>108</v>
      </c>
      <c r="B35" s="5">
        <v>0</v>
      </c>
      <c r="C35" s="5">
        <v>1.1000000000000001</v>
      </c>
    </row>
    <row r="36" spans="1:3" x14ac:dyDescent="0.25">
      <c r="A36" s="9" t="s">
        <v>111</v>
      </c>
      <c r="B36" s="5">
        <v>0</v>
      </c>
      <c r="C36" s="5">
        <v>0</v>
      </c>
    </row>
    <row r="37" spans="1:3" x14ac:dyDescent="0.25">
      <c r="A37" s="9" t="s">
        <v>114</v>
      </c>
      <c r="B37" s="5">
        <v>0</v>
      </c>
      <c r="C37" s="5">
        <v>0</v>
      </c>
    </row>
    <row r="38" spans="1:3" x14ac:dyDescent="0.25">
      <c r="A38" s="9" t="s">
        <v>117</v>
      </c>
      <c r="B38" s="5">
        <v>0</v>
      </c>
      <c r="C38" s="5">
        <v>0</v>
      </c>
    </row>
  </sheetData>
  <sortState xmlns:xlrd2="http://schemas.microsoft.com/office/spreadsheetml/2017/richdata2" columnSort="1" ref="B1:C34">
    <sortCondition ref="B1:C1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678EA-F820-44A6-9D9A-CEA9F5C6E93C}">
  <dimension ref="A1:B94"/>
  <sheetViews>
    <sheetView topLeftCell="A61" workbookViewId="0">
      <selection activeCell="F84" sqref="F84"/>
    </sheetView>
  </sheetViews>
  <sheetFormatPr defaultColWidth="8.7109375" defaultRowHeight="15" x14ac:dyDescent="0.25"/>
  <cols>
    <col min="1" max="1" width="15.5703125" style="10" customWidth="1"/>
    <col min="2" max="2" width="10.5703125" style="2" customWidth="1"/>
    <col min="3" max="16384" width="8.7109375" style="2"/>
  </cols>
  <sheetData>
    <row r="1" spans="1:2" x14ac:dyDescent="0.25">
      <c r="A1" s="18" t="s">
        <v>96</v>
      </c>
      <c r="B1" s="17"/>
    </row>
    <row r="2" spans="1:2" ht="71.25" x14ac:dyDescent="0.25">
      <c r="A2" s="15" t="s">
        <v>41</v>
      </c>
      <c r="B2" s="16" t="s">
        <v>93</v>
      </c>
    </row>
    <row r="3" spans="1:2" x14ac:dyDescent="0.25">
      <c r="A3" s="15"/>
      <c r="B3" s="16" t="s">
        <v>58</v>
      </c>
    </row>
    <row r="4" spans="1:2" x14ac:dyDescent="0.25">
      <c r="A4" s="15" t="s">
        <v>42</v>
      </c>
      <c r="B4" s="14" t="s">
        <v>48</v>
      </c>
    </row>
    <row r="5" spans="1:2" x14ac:dyDescent="0.25">
      <c r="A5" s="15" t="s">
        <v>43</v>
      </c>
      <c r="B5" s="14">
        <v>100</v>
      </c>
    </row>
    <row r="6" spans="1:2" x14ac:dyDescent="0.25">
      <c r="A6" s="15" t="s">
        <v>44</v>
      </c>
      <c r="B6" s="14">
        <f>IF(COUNTIF($B$11:$B$81,"*&lt;*")&lt;&gt;0,0,MIN($B$11:$B$81))</f>
        <v>0</v>
      </c>
    </row>
    <row r="7" spans="1:2" x14ac:dyDescent="0.25">
      <c r="A7" s="15" t="s">
        <v>45</v>
      </c>
      <c r="B7" s="14">
        <f>IF(SUM($B$11:$B$81)=0,0,MAX($B$11:$B$81))</f>
        <v>0.248</v>
      </c>
    </row>
    <row r="8" spans="1:2" x14ac:dyDescent="0.25">
      <c r="A8" s="15" t="s">
        <v>46</v>
      </c>
      <c r="B8" s="14">
        <f>IFERROR(IF(ISODD(COUNTA($B$11:$B$81)),LARGE($B$11:$B$81,INT(COUNTA($B$11:$B$81)/2)+1),(LARGE($B$11:$B$81,INT(COUNTA($B$11:$B$81)/2)+1)+LARGE($B$11:$B$81,INT(COUNTA($B$11:$B$81)/2)))/2),IF(COUNT($B$11:$B$81)=COUNTA($B$11:$B$81)/2,SMALL($B$11:$B$81,1)/2, "Non-Detect"))</f>
        <v>0</v>
      </c>
    </row>
    <row r="9" spans="1:2" x14ac:dyDescent="0.25">
      <c r="A9" s="15" t="s">
        <v>47</v>
      </c>
      <c r="B9" s="14">
        <f>COUNTIF($B$11:$B$81,"&gt;100")</f>
        <v>0</v>
      </c>
    </row>
    <row r="10" spans="1:2" ht="42.75" x14ac:dyDescent="0.25">
      <c r="A10" s="13" t="s">
        <v>79</v>
      </c>
      <c r="B10" s="12"/>
    </row>
    <row r="11" spans="1:2" x14ac:dyDescent="0.25">
      <c r="A11" s="9">
        <v>42004</v>
      </c>
      <c r="B11" s="12">
        <v>0</v>
      </c>
    </row>
    <row r="12" spans="1:2" x14ac:dyDescent="0.25">
      <c r="A12" s="9">
        <v>42035</v>
      </c>
      <c r="B12" s="12">
        <v>0</v>
      </c>
    </row>
    <row r="13" spans="1:2" x14ac:dyDescent="0.25">
      <c r="A13" s="9">
        <v>42063</v>
      </c>
      <c r="B13" s="12" t="s">
        <v>6</v>
      </c>
    </row>
    <row r="14" spans="1:2" x14ac:dyDescent="0.25">
      <c r="A14" s="9">
        <v>42094</v>
      </c>
      <c r="B14" s="12">
        <v>0</v>
      </c>
    </row>
    <row r="15" spans="1:2" x14ac:dyDescent="0.25">
      <c r="A15" s="9">
        <v>42124</v>
      </c>
      <c r="B15" s="12">
        <v>0</v>
      </c>
    </row>
    <row r="16" spans="1:2" x14ac:dyDescent="0.25">
      <c r="A16" s="9">
        <v>42155</v>
      </c>
      <c r="B16" s="12">
        <v>0</v>
      </c>
    </row>
    <row r="17" spans="1:2" x14ac:dyDescent="0.25">
      <c r="A17" s="9">
        <v>42185</v>
      </c>
      <c r="B17" s="12">
        <v>0</v>
      </c>
    </row>
    <row r="18" spans="1:2" x14ac:dyDescent="0.25">
      <c r="A18" s="9">
        <v>42216</v>
      </c>
      <c r="B18" s="12">
        <v>0</v>
      </c>
    </row>
    <row r="19" spans="1:2" x14ac:dyDescent="0.25">
      <c r="A19" s="9">
        <v>42247</v>
      </c>
      <c r="B19" s="12" t="s">
        <v>5</v>
      </c>
    </row>
    <row r="20" spans="1:2" x14ac:dyDescent="0.25">
      <c r="A20" s="9">
        <v>42277</v>
      </c>
      <c r="B20" s="12">
        <v>0</v>
      </c>
    </row>
    <row r="21" spans="1:2" x14ac:dyDescent="0.25">
      <c r="A21" s="9">
        <v>42308</v>
      </c>
      <c r="B21" s="12">
        <v>0</v>
      </c>
    </row>
    <row r="22" spans="1:2" x14ac:dyDescent="0.25">
      <c r="A22" s="9">
        <v>42338</v>
      </c>
      <c r="B22" s="12" t="s">
        <v>5</v>
      </c>
    </row>
    <row r="23" spans="1:2" x14ac:dyDescent="0.25">
      <c r="A23" s="9">
        <v>42369</v>
      </c>
      <c r="B23" s="12">
        <v>0</v>
      </c>
    </row>
    <row r="24" spans="1:2" x14ac:dyDescent="0.25">
      <c r="A24" s="9">
        <v>42400</v>
      </c>
      <c r="B24" s="12">
        <v>0</v>
      </c>
    </row>
    <row r="25" spans="1:2" x14ac:dyDescent="0.25">
      <c r="A25" s="9">
        <v>42429</v>
      </c>
      <c r="B25" s="12">
        <v>0</v>
      </c>
    </row>
    <row r="26" spans="1:2" x14ac:dyDescent="0.25">
      <c r="A26" s="9">
        <v>42460</v>
      </c>
      <c r="B26" s="12">
        <v>0</v>
      </c>
    </row>
    <row r="27" spans="1:2" x14ac:dyDescent="0.25">
      <c r="A27" s="9">
        <v>42490</v>
      </c>
      <c r="B27" s="12">
        <v>0</v>
      </c>
    </row>
    <row r="28" spans="1:2" x14ac:dyDescent="0.25">
      <c r="A28" s="9">
        <v>42521</v>
      </c>
      <c r="B28" s="12">
        <v>0</v>
      </c>
    </row>
    <row r="29" spans="1:2" x14ac:dyDescent="0.25">
      <c r="A29" s="9">
        <v>42551</v>
      </c>
      <c r="B29" s="12">
        <v>0</v>
      </c>
    </row>
    <row r="30" spans="1:2" x14ac:dyDescent="0.25">
      <c r="A30" s="9">
        <v>42582</v>
      </c>
      <c r="B30" s="12">
        <v>0</v>
      </c>
    </row>
    <row r="31" spans="1:2" x14ac:dyDescent="0.25">
      <c r="A31" s="9">
        <v>42613</v>
      </c>
      <c r="B31" s="12">
        <v>0</v>
      </c>
    </row>
    <row r="32" spans="1:2" x14ac:dyDescent="0.25">
      <c r="A32" s="9">
        <v>42643</v>
      </c>
      <c r="B32" s="12">
        <v>0</v>
      </c>
    </row>
    <row r="33" spans="1:2" x14ac:dyDescent="0.25">
      <c r="A33" s="9">
        <v>42674</v>
      </c>
      <c r="B33" s="12">
        <v>0</v>
      </c>
    </row>
    <row r="34" spans="1:2" x14ac:dyDescent="0.25">
      <c r="A34" s="9">
        <v>42704</v>
      </c>
      <c r="B34" s="12">
        <v>0</v>
      </c>
    </row>
    <row r="35" spans="1:2" x14ac:dyDescent="0.25">
      <c r="A35" s="9">
        <v>42735</v>
      </c>
      <c r="B35" s="12">
        <v>0</v>
      </c>
    </row>
    <row r="36" spans="1:2" x14ac:dyDescent="0.25">
      <c r="A36" s="9">
        <v>42766</v>
      </c>
      <c r="B36" s="12">
        <v>0</v>
      </c>
    </row>
    <row r="37" spans="1:2" x14ac:dyDescent="0.25">
      <c r="A37" s="9">
        <v>42794</v>
      </c>
      <c r="B37" s="12">
        <v>0</v>
      </c>
    </row>
    <row r="38" spans="1:2" x14ac:dyDescent="0.25">
      <c r="A38" s="9">
        <v>42825</v>
      </c>
      <c r="B38" s="12">
        <v>0</v>
      </c>
    </row>
    <row r="39" spans="1:2" x14ac:dyDescent="0.25">
      <c r="A39" s="9">
        <v>42855</v>
      </c>
      <c r="B39" s="12">
        <v>0</v>
      </c>
    </row>
    <row r="40" spans="1:2" x14ac:dyDescent="0.25">
      <c r="A40" s="9">
        <v>42886</v>
      </c>
      <c r="B40" s="12" t="s">
        <v>5</v>
      </c>
    </row>
    <row r="41" spans="1:2" x14ac:dyDescent="0.25">
      <c r="A41" s="9">
        <v>42916</v>
      </c>
      <c r="B41" s="12">
        <v>0</v>
      </c>
    </row>
    <row r="42" spans="1:2" x14ac:dyDescent="0.25">
      <c r="A42" s="9">
        <v>42947</v>
      </c>
      <c r="B42" s="12">
        <v>0</v>
      </c>
    </row>
    <row r="43" spans="1:2" x14ac:dyDescent="0.25">
      <c r="A43" s="9">
        <v>42978</v>
      </c>
      <c r="B43" s="12">
        <v>0</v>
      </c>
    </row>
    <row r="44" spans="1:2" x14ac:dyDescent="0.25">
      <c r="A44" s="9">
        <v>43008</v>
      </c>
      <c r="B44" s="12">
        <v>0.16600000000000001</v>
      </c>
    </row>
    <row r="45" spans="1:2" x14ac:dyDescent="0.25">
      <c r="A45" s="9">
        <v>43039</v>
      </c>
      <c r="B45" s="12">
        <v>0</v>
      </c>
    </row>
    <row r="46" spans="1:2" x14ac:dyDescent="0.25">
      <c r="A46" s="9">
        <v>43069</v>
      </c>
      <c r="B46" s="12">
        <v>0</v>
      </c>
    </row>
    <row r="47" spans="1:2" x14ac:dyDescent="0.25">
      <c r="A47" s="9">
        <v>43100</v>
      </c>
      <c r="B47" s="12">
        <v>0</v>
      </c>
    </row>
    <row r="48" spans="1:2" x14ac:dyDescent="0.25">
      <c r="A48" s="9">
        <v>43131</v>
      </c>
      <c r="B48" s="12" t="s">
        <v>7</v>
      </c>
    </row>
    <row r="49" spans="1:2" x14ac:dyDescent="0.25">
      <c r="A49" s="9">
        <v>43159</v>
      </c>
      <c r="B49" s="12">
        <v>0</v>
      </c>
    </row>
    <row r="50" spans="1:2" x14ac:dyDescent="0.25">
      <c r="A50" s="9">
        <v>43190</v>
      </c>
      <c r="B50" s="12">
        <v>0</v>
      </c>
    </row>
    <row r="51" spans="1:2" x14ac:dyDescent="0.25">
      <c r="A51" s="9">
        <v>43220</v>
      </c>
      <c r="B51" s="12">
        <v>0</v>
      </c>
    </row>
    <row r="52" spans="1:2" x14ac:dyDescent="0.25">
      <c r="A52" s="9">
        <v>43251</v>
      </c>
      <c r="B52" s="12">
        <v>0</v>
      </c>
    </row>
    <row r="53" spans="1:2" x14ac:dyDescent="0.25">
      <c r="A53" s="9">
        <v>43281</v>
      </c>
      <c r="B53" s="12">
        <v>0</v>
      </c>
    </row>
    <row r="54" spans="1:2" x14ac:dyDescent="0.25">
      <c r="A54" s="9">
        <v>43312</v>
      </c>
      <c r="B54" s="12">
        <v>0</v>
      </c>
    </row>
    <row r="55" spans="1:2" x14ac:dyDescent="0.25">
      <c r="A55" s="9">
        <v>43343</v>
      </c>
      <c r="B55" s="12">
        <v>0</v>
      </c>
    </row>
    <row r="56" spans="1:2" x14ac:dyDescent="0.25">
      <c r="A56" s="9">
        <v>43373</v>
      </c>
      <c r="B56" s="12">
        <v>0.08</v>
      </c>
    </row>
    <row r="57" spans="1:2" x14ac:dyDescent="0.25">
      <c r="A57" s="9">
        <v>43404</v>
      </c>
      <c r="B57" s="12">
        <v>0</v>
      </c>
    </row>
    <row r="58" spans="1:2" x14ac:dyDescent="0.25">
      <c r="A58" s="9">
        <v>43434</v>
      </c>
      <c r="B58" s="12">
        <v>0</v>
      </c>
    </row>
    <row r="59" spans="1:2" x14ac:dyDescent="0.25">
      <c r="A59" s="9">
        <v>43465</v>
      </c>
      <c r="B59" s="12">
        <v>0.248</v>
      </c>
    </row>
    <row r="60" spans="1:2" x14ac:dyDescent="0.25">
      <c r="A60" s="9">
        <v>43496</v>
      </c>
      <c r="B60" s="12">
        <v>0</v>
      </c>
    </row>
    <row r="61" spans="1:2" x14ac:dyDescent="0.25">
      <c r="A61" s="9">
        <v>43524</v>
      </c>
      <c r="B61" s="12">
        <v>0</v>
      </c>
    </row>
    <row r="62" spans="1:2" x14ac:dyDescent="0.25">
      <c r="A62" s="9">
        <v>43555</v>
      </c>
      <c r="B62" s="12">
        <v>0</v>
      </c>
    </row>
    <row r="63" spans="1:2" x14ac:dyDescent="0.25">
      <c r="A63" s="9">
        <v>43585</v>
      </c>
      <c r="B63" s="12">
        <v>0</v>
      </c>
    </row>
    <row r="64" spans="1:2" x14ac:dyDescent="0.25">
      <c r="A64" s="9">
        <v>43616</v>
      </c>
      <c r="B64" s="12" t="s">
        <v>5</v>
      </c>
    </row>
    <row r="65" spans="1:2" x14ac:dyDescent="0.25">
      <c r="A65" s="9">
        <v>43646</v>
      </c>
      <c r="B65" s="12">
        <v>0</v>
      </c>
    </row>
    <row r="66" spans="1:2" x14ac:dyDescent="0.25">
      <c r="A66" s="9">
        <v>43677</v>
      </c>
      <c r="B66" s="12">
        <v>0</v>
      </c>
    </row>
    <row r="67" spans="1:2" x14ac:dyDescent="0.25">
      <c r="A67" s="9">
        <v>43708</v>
      </c>
      <c r="B67" s="12">
        <v>0</v>
      </c>
    </row>
    <row r="68" spans="1:2" x14ac:dyDescent="0.25">
      <c r="A68" s="9">
        <v>43738</v>
      </c>
      <c r="B68" s="12">
        <v>0</v>
      </c>
    </row>
    <row r="69" spans="1:2" x14ac:dyDescent="0.25">
      <c r="A69" s="9">
        <v>43769</v>
      </c>
      <c r="B69" s="12">
        <v>0</v>
      </c>
    </row>
    <row r="70" spans="1:2" x14ac:dyDescent="0.25">
      <c r="A70" s="9">
        <v>43799</v>
      </c>
      <c r="B70" s="12">
        <v>0</v>
      </c>
    </row>
    <row r="71" spans="1:2" x14ac:dyDescent="0.25">
      <c r="A71" s="9">
        <v>43830</v>
      </c>
      <c r="B71" s="12">
        <v>0</v>
      </c>
    </row>
    <row r="72" spans="1:2" x14ac:dyDescent="0.25">
      <c r="A72" s="9">
        <v>43861</v>
      </c>
      <c r="B72" s="12">
        <v>0</v>
      </c>
    </row>
    <row r="73" spans="1:2" x14ac:dyDescent="0.25">
      <c r="A73" s="9">
        <v>43890</v>
      </c>
      <c r="B73" s="12">
        <v>0</v>
      </c>
    </row>
    <row r="74" spans="1:2" x14ac:dyDescent="0.25">
      <c r="A74" s="9">
        <v>43921</v>
      </c>
      <c r="B74" s="12">
        <v>0</v>
      </c>
    </row>
    <row r="75" spans="1:2" x14ac:dyDescent="0.25">
      <c r="A75" s="9">
        <v>43951</v>
      </c>
      <c r="B75" s="12">
        <v>0</v>
      </c>
    </row>
    <row r="76" spans="1:2" x14ac:dyDescent="0.25">
      <c r="A76" s="9">
        <v>43982</v>
      </c>
      <c r="B76" s="12">
        <v>0</v>
      </c>
    </row>
    <row r="77" spans="1:2" x14ac:dyDescent="0.25">
      <c r="A77" s="9">
        <v>44012</v>
      </c>
      <c r="B77" s="12">
        <v>0</v>
      </c>
    </row>
    <row r="78" spans="1:2" x14ac:dyDescent="0.25">
      <c r="A78" s="9">
        <v>44043</v>
      </c>
      <c r="B78" s="12">
        <v>0</v>
      </c>
    </row>
    <row r="79" spans="1:2" x14ac:dyDescent="0.25">
      <c r="A79" s="9">
        <v>44074</v>
      </c>
      <c r="B79" s="12">
        <v>0</v>
      </c>
    </row>
    <row r="80" spans="1:2" x14ac:dyDescent="0.25">
      <c r="A80" s="9">
        <v>44104</v>
      </c>
      <c r="B80" s="12">
        <v>0</v>
      </c>
    </row>
    <row r="81" spans="1:2" x14ac:dyDescent="0.25">
      <c r="A81" s="9">
        <v>44135</v>
      </c>
      <c r="B81" s="12">
        <v>0</v>
      </c>
    </row>
    <row r="82" spans="1:2" x14ac:dyDescent="0.25">
      <c r="A82" s="9" t="s">
        <v>107</v>
      </c>
      <c r="B82" s="5">
        <v>0</v>
      </c>
    </row>
    <row r="83" spans="1:2" x14ac:dyDescent="0.25">
      <c r="A83" s="9" t="s">
        <v>108</v>
      </c>
      <c r="B83" s="5">
        <v>0</v>
      </c>
    </row>
    <row r="84" spans="1:2" x14ac:dyDescent="0.25">
      <c r="A84" s="9" t="s">
        <v>109</v>
      </c>
      <c r="B84" s="5">
        <v>0</v>
      </c>
    </row>
    <row r="85" spans="1:2" x14ac:dyDescent="0.25">
      <c r="A85" s="9" t="s">
        <v>110</v>
      </c>
      <c r="B85" s="5">
        <v>0</v>
      </c>
    </row>
    <row r="86" spans="1:2" x14ac:dyDescent="0.25">
      <c r="A86" s="9" t="s">
        <v>111</v>
      </c>
      <c r="B86" s="5">
        <v>0</v>
      </c>
    </row>
    <row r="87" spans="1:2" x14ac:dyDescent="0.25">
      <c r="A87" s="9" t="s">
        <v>112</v>
      </c>
      <c r="B87" s="5">
        <v>0</v>
      </c>
    </row>
    <row r="88" spans="1:2" x14ac:dyDescent="0.25">
      <c r="A88" s="9" t="s">
        <v>113</v>
      </c>
      <c r="B88" s="5">
        <v>0</v>
      </c>
    </row>
    <row r="89" spans="1:2" x14ac:dyDescent="0.25">
      <c r="A89" s="9" t="s">
        <v>114</v>
      </c>
      <c r="B89" s="5">
        <v>0</v>
      </c>
    </row>
    <row r="90" spans="1:2" x14ac:dyDescent="0.25">
      <c r="A90" s="9" t="s">
        <v>115</v>
      </c>
      <c r="B90" s="5">
        <v>0.13669999999999999</v>
      </c>
    </row>
    <row r="91" spans="1:2" x14ac:dyDescent="0.25">
      <c r="A91" s="9" t="s">
        <v>116</v>
      </c>
      <c r="B91" s="5">
        <v>0</v>
      </c>
    </row>
    <row r="92" spans="1:2" x14ac:dyDescent="0.25">
      <c r="A92" s="9" t="s">
        <v>117</v>
      </c>
      <c r="B92" s="5">
        <v>0</v>
      </c>
    </row>
    <row r="93" spans="1:2" x14ac:dyDescent="0.25">
      <c r="A93" s="9" t="s">
        <v>118</v>
      </c>
      <c r="B93" s="5">
        <v>0</v>
      </c>
    </row>
    <row r="94" spans="1:2" x14ac:dyDescent="0.25">
      <c r="A94" s="9" t="s">
        <v>119</v>
      </c>
      <c r="B94" s="5"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EEF7A-43E7-40ED-957E-DCFA01F4807C}">
  <dimension ref="A1:O94"/>
  <sheetViews>
    <sheetView workbookViewId="0">
      <selection activeCell="D101" sqref="D101"/>
    </sheetView>
  </sheetViews>
  <sheetFormatPr defaultColWidth="8.7109375" defaultRowHeight="15" x14ac:dyDescent="0.25"/>
  <cols>
    <col min="1" max="1" width="15.5703125" style="10" customWidth="1"/>
    <col min="2" max="15" width="10.5703125" style="2" customWidth="1"/>
    <col min="16" max="16384" width="8.7109375" style="2"/>
  </cols>
  <sheetData>
    <row r="1" spans="1:15" x14ac:dyDescent="0.25">
      <c r="A1" s="18" t="s">
        <v>125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8.5" x14ac:dyDescent="0.25">
      <c r="A2" s="15" t="s">
        <v>41</v>
      </c>
      <c r="B2" s="16" t="s">
        <v>54</v>
      </c>
      <c r="C2" s="16" t="s">
        <v>37</v>
      </c>
      <c r="D2" s="16" t="s">
        <v>57</v>
      </c>
      <c r="E2" s="16" t="s">
        <v>55</v>
      </c>
      <c r="F2" s="16" t="s">
        <v>55</v>
      </c>
      <c r="G2" s="16" t="s">
        <v>4</v>
      </c>
      <c r="H2" s="16" t="s">
        <v>4</v>
      </c>
      <c r="I2" s="16" t="s">
        <v>56</v>
      </c>
      <c r="J2" s="16" t="s">
        <v>1</v>
      </c>
      <c r="K2" s="16" t="s">
        <v>1</v>
      </c>
      <c r="L2" s="16" t="s">
        <v>2</v>
      </c>
      <c r="M2" s="16" t="s">
        <v>2</v>
      </c>
      <c r="N2" s="16" t="s">
        <v>3</v>
      </c>
      <c r="O2" s="16" t="s">
        <v>3</v>
      </c>
    </row>
    <row r="3" spans="1:15" ht="28.5" x14ac:dyDescent="0.25">
      <c r="A3" s="15"/>
      <c r="B3" s="16" t="s">
        <v>58</v>
      </c>
      <c r="C3" s="16" t="s">
        <v>58</v>
      </c>
      <c r="D3" s="16" t="s">
        <v>58</v>
      </c>
      <c r="E3" s="16" t="s">
        <v>59</v>
      </c>
      <c r="F3" s="16" t="s">
        <v>58</v>
      </c>
      <c r="G3" s="16" t="s">
        <v>44</v>
      </c>
      <c r="H3" s="16" t="s">
        <v>45</v>
      </c>
      <c r="I3" s="16" t="s">
        <v>58</v>
      </c>
      <c r="J3" s="16" t="s">
        <v>59</v>
      </c>
      <c r="K3" s="16" t="s">
        <v>58</v>
      </c>
      <c r="L3" s="16" t="s">
        <v>59</v>
      </c>
      <c r="M3" s="16" t="s">
        <v>58</v>
      </c>
      <c r="N3" s="16" t="s">
        <v>59</v>
      </c>
      <c r="O3" s="16" t="s">
        <v>58</v>
      </c>
    </row>
    <row r="4" spans="1:15" x14ac:dyDescent="0.25">
      <c r="A4" s="15" t="s">
        <v>42</v>
      </c>
      <c r="B4" s="14" t="s">
        <v>51</v>
      </c>
      <c r="C4" s="14" t="s">
        <v>78</v>
      </c>
      <c r="D4" s="14" t="s">
        <v>50</v>
      </c>
      <c r="E4" s="14" t="s">
        <v>52</v>
      </c>
      <c r="F4" s="14" t="s">
        <v>52</v>
      </c>
      <c r="G4" s="14" t="s">
        <v>53</v>
      </c>
      <c r="H4" s="14" t="s">
        <v>53</v>
      </c>
      <c r="I4" s="14" t="s">
        <v>52</v>
      </c>
      <c r="J4" s="14" t="s">
        <v>48</v>
      </c>
      <c r="K4" s="14" t="s">
        <v>48</v>
      </c>
      <c r="L4" s="14" t="s">
        <v>48</v>
      </c>
      <c r="M4" s="14" t="s">
        <v>48</v>
      </c>
      <c r="N4" s="14" t="s">
        <v>48</v>
      </c>
      <c r="O4" s="14" t="s">
        <v>48</v>
      </c>
    </row>
    <row r="5" spans="1:15" x14ac:dyDescent="0.25">
      <c r="A5" s="15" t="s">
        <v>43</v>
      </c>
      <c r="B5" s="14" t="s">
        <v>49</v>
      </c>
      <c r="C5" s="14">
        <v>75</v>
      </c>
      <c r="D5" s="14" t="s">
        <v>49</v>
      </c>
      <c r="E5" s="14">
        <v>30</v>
      </c>
      <c r="F5" s="14">
        <v>100</v>
      </c>
      <c r="G5" s="14">
        <v>6.5</v>
      </c>
      <c r="H5" s="14">
        <v>8.5</v>
      </c>
      <c r="I5" s="14">
        <v>15</v>
      </c>
      <c r="J5" s="14">
        <v>51</v>
      </c>
      <c r="K5" s="14" t="s">
        <v>49</v>
      </c>
      <c r="L5" s="14">
        <v>0.1</v>
      </c>
      <c r="M5" s="14" t="s">
        <v>49</v>
      </c>
      <c r="N5" s="14">
        <v>100</v>
      </c>
      <c r="O5" s="14" t="s">
        <v>49</v>
      </c>
    </row>
    <row r="6" spans="1:15" x14ac:dyDescent="0.25">
      <c r="A6" s="15" t="s">
        <v>44</v>
      </c>
      <c r="B6" s="14">
        <f>IF(COUNTIF($B$11:$B$81,"*&lt;*")&lt;&gt;0,0,MIN($B$11:$B$81))</f>
        <v>0</v>
      </c>
      <c r="C6" s="14">
        <f>IF(COUNTIF($C$11:$C$81,"*&lt;*")&lt;&gt;0,0,MIN($C$11:$C$81))</f>
        <v>27.5</v>
      </c>
      <c r="D6" s="14">
        <f>IF(COUNTIF($D$11:$D$81,"*&lt;*")&lt;&gt;0,0,MIN($D$11:$D$81))</f>
        <v>1</v>
      </c>
      <c r="E6" s="14">
        <f>IF(COUNTIF($E$11:$E$81,"*&lt;*")&lt;&gt;0,0,MIN($E$11:$E$81))</f>
        <v>0</v>
      </c>
      <c r="F6" s="14">
        <f>IF(COUNTIF($F$11:$F$81,"*&lt;*")&lt;&gt;0,0,MIN($F$11:$F$81))</f>
        <v>0</v>
      </c>
      <c r="G6" s="14">
        <f>IF(COUNTIF($G$11:$G$81,"*&lt;*")&lt;&gt;0,0,MIN($G$11:$G$81))</f>
        <v>6.53</v>
      </c>
      <c r="H6" s="14">
        <f>IF(COUNTIF($H$11:$H$81,"*&lt;*")&lt;&gt;0,0,MIN($H$11:$H$81))</f>
        <v>6.53</v>
      </c>
      <c r="I6" s="14">
        <f>IF(COUNTIF($I$11:$I$81,"*&lt;*")&lt;&gt;0,0,MIN($I$11:$I$81))</f>
        <v>0</v>
      </c>
      <c r="J6" s="14">
        <f>IF(COUNTIF($J$11:$J$81,"*&lt;*")&lt;&gt;0,0,MIN($J$11:$J$81))</f>
        <v>0</v>
      </c>
      <c r="K6" s="14">
        <f>IF(COUNTIF($K$11:$K$81,"*&lt;*")&lt;&gt;0,0,MIN($K$11:$K$81))</f>
        <v>0</v>
      </c>
      <c r="L6" s="14">
        <f>IF(COUNTIF($L$11:$L$81,"*&lt;*")&lt;&gt;0,0,MIN($L$11:$L$81))</f>
        <v>0</v>
      </c>
      <c r="M6" s="14">
        <f>IF(COUNTIF($M$11:$M$81,"*&lt;*")&lt;&gt;0,0,MIN($M$11:$M$81))</f>
        <v>0</v>
      </c>
      <c r="N6" s="14">
        <f>IF(COUNTIF($N$11:$N$81,"*&lt;*")&lt;&gt;0,0,MIN($N$11:$N$81))</f>
        <v>0</v>
      </c>
      <c r="O6" s="14">
        <f>IF(COUNTIF($O$11:$O$81,"*&lt;*")&lt;&gt;0,0,MIN($O$11:$O$81))</f>
        <v>0</v>
      </c>
    </row>
    <row r="7" spans="1:15" x14ac:dyDescent="0.25">
      <c r="A7" s="15" t="s">
        <v>45</v>
      </c>
      <c r="B7" s="14">
        <f>IF(SUM($B$11:$B$81)=0,0,MAX($B$11:$B$81))</f>
        <v>0.13900000000000001</v>
      </c>
      <c r="C7" s="14">
        <f>IF(SUM($C$11:$C$81)=0,0,MAX($C$11:$C$81))</f>
        <v>35</v>
      </c>
      <c r="D7" s="14">
        <f>IF(SUM($D$11:$D$81)=0,0,MAX($D$11:$D$81))</f>
        <v>8</v>
      </c>
      <c r="E7" s="14">
        <f>IF(SUM($E$11:$E$81)=0,0,MAX($E$11:$E$81))</f>
        <v>36</v>
      </c>
      <c r="F7" s="14">
        <f>IF(SUM($F$11:$F$81)=0,0,MAX($F$11:$F$81))</f>
        <v>78</v>
      </c>
      <c r="G7" s="14">
        <f>IF(SUM($G$11:$G$81)=0,0,MAX($G$11:$G$81))</f>
        <v>8.5</v>
      </c>
      <c r="H7" s="14">
        <f>IF(SUM($H$11:$H$81)=0,0,MAX($H$11:$H$81))</f>
        <v>8.5</v>
      </c>
      <c r="I7" s="14">
        <f>IF(SUM($I$11:$I$81)=0,0,MAX($I$11:$I$81))</f>
        <v>2.19</v>
      </c>
      <c r="J7" s="14">
        <f>IF(SUM($J$11:$J$81)=0,0,MAX($J$11:$J$81))</f>
        <v>0</v>
      </c>
      <c r="K7" s="14">
        <f>IF(SUM($K$11:$K$81)=0,0,MAX($K$11:$K$81))</f>
        <v>0</v>
      </c>
      <c r="L7" s="14">
        <f>IF(SUM($L$11:$L$81)=0,0,MAX($L$11:$L$81))</f>
        <v>0.21</v>
      </c>
      <c r="M7" s="14">
        <f>IF(SUM($M$11:$M$81)=0,0,MAX($M$11:$M$81))</f>
        <v>0.4</v>
      </c>
      <c r="N7" s="14">
        <f>IF(SUM($N$11:$N$81)=0,0,MAX($N$11:$N$81))</f>
        <v>0.41599999999999998</v>
      </c>
      <c r="O7" s="14">
        <f>IF(SUM($O$11:$O$81)=0,0,MAX($O$11:$O$81))</f>
        <v>0.41599999999999998</v>
      </c>
    </row>
    <row r="8" spans="1:15" x14ac:dyDescent="0.25">
      <c r="A8" s="15" t="s">
        <v>46</v>
      </c>
      <c r="B8" s="14">
        <f>IFERROR(IF(ISODD(COUNTA($B$11:$B$81)),LARGE($B$11:$B$81,INT(COUNTA($B$11:$B$81)/2)+1),(LARGE($B$11:$B$81,INT(COUNTA($B$11:$B$81)/2)+1)+LARGE($B$11:$B$81,INT(COUNTA($B$11:$B$81)/2)))/2),IF(COUNT($B$11:$B$81)=COUNTA($B$11:$B$81)/2,SMALL($B$11:$B$81,1)/2, "Non-Detect"))</f>
        <v>8.3999999999999995E-3</v>
      </c>
      <c r="C8" s="14">
        <f>IFERROR(IF(ISODD(COUNTA($C$11:$C$81)),LARGE($C$11:$C$81,INT(COUNTA($C$11:$C$81)/2)+1),(LARGE($C$11:$C$81,INT(COUNTA($C$11:$C$81)/2)+1)+LARGE($C$11:$C$81,INT(COUNTA($C$11:$C$81)/2)))/2),IF(COUNT($C$11:$C$81)=COUNTA($C$11:$C$81)/2,SMALL($C$11:$C$81,1)/2, "Non-Detect"))</f>
        <v>35</v>
      </c>
      <c r="D8" s="14">
        <f>IFERROR(IF(ISODD(COUNTA($D$11:$D$81)),LARGE($D$11:$D$81,INT(COUNTA($D$11:$D$81)/2)+1),(LARGE($D$11:$D$81,INT(COUNTA($D$11:$D$81)/2)+1)+LARGE($D$11:$D$81,INT(COUNTA($D$11:$D$81)/2)))/2),IF(COUNT($D$11:$D$81)=COUNTA($D$11:$D$81)/2,SMALL($D$11:$D$81,1)/2, "Non-Detect"))</f>
        <v>2</v>
      </c>
      <c r="E8" s="14">
        <f>IFERROR(IF(ISODD(COUNTA($E$11:$E$81)),LARGE($E$11:$E$81,INT(COUNTA($E$11:$E$81)/2)+1),(LARGE($E$11:$E$81,INT(COUNTA($E$11:$E$81)/2)+1)+LARGE($E$11:$E$81,INT(COUNTA($E$11:$E$81)/2)))/2),IF(COUNT($E$11:$E$81)=COUNTA($E$11:$E$81)/2,SMALL($E$11:$E$81,1)/2, "Non-Detect"))</f>
        <v>6.85</v>
      </c>
      <c r="F8" s="14">
        <f>IFERROR(IF(ISODD(COUNTA($F$11:$F$81)),LARGE($F$11:$F$81,INT(COUNTA($F$11:$F$81)/2)+1),(LARGE($F$11:$F$81,INT(COUNTA($F$11:$F$81)/2)+1)+LARGE($F$11:$F$81,INT(COUNTA($F$11:$F$81)/2)))/2),IF(COUNT($F$11:$F$81)=COUNTA($F$11:$F$81)/2,SMALL($F$11:$F$81,1)/2, "Non-Detect"))</f>
        <v>8.1999999999999993</v>
      </c>
      <c r="G8" s="14">
        <f>IFERROR(IF(ISODD(COUNTA($G$11:$G$81)),LARGE($G$11:$G$81,INT(COUNTA($G$11:$G$81)/2)+1),(LARGE($G$11:$G$81,INT(COUNTA($G$11:$G$81)/2)+1)+LARGE($G$11:$G$81,INT(COUNTA($G$11:$G$81)/2)))/2),IF(COUNT($G$11:$G$81)=COUNTA($G$11:$G$81)/2,SMALL($G$11:$G$81,1)/2, "Non-Detect"))</f>
        <v>7.06</v>
      </c>
      <c r="H8" s="14">
        <f>IFERROR(IF(ISODD(COUNTA($H$11:$H$81)),LARGE($H$11:$H$81,INT(COUNTA($H$11:$H$81)/2)+1),(LARGE($H$11:$H$81,INT(COUNTA($H$11:$H$81)/2)+1)+LARGE($H$11:$H$81,INT(COUNTA($H$11:$H$81)/2)))/2),IF(COUNT($H$11:$H$81)=COUNTA($H$11:$H$81)/2,SMALL($H$11:$H$81,1)/2, "Non-Detect"))</f>
        <v>7.12</v>
      </c>
      <c r="I8" s="14">
        <f>IFERROR(IF(ISODD(COUNTA($I$11:$I$81)),LARGE($I$11:$I$81,INT(COUNTA($I$11:$I$81)/2)+1),(LARGE($I$11:$I$81,INT(COUNTA($I$11:$I$81)/2)+1)+LARGE($I$11:$I$81,INT(COUNTA($I$11:$I$81)/2)))/2),IF(COUNT($I$11:$I$81)=COUNTA($I$11:$I$81)/2,SMALL($I$11:$I$81,1)/2, "Non-Detect"))</f>
        <v>0</v>
      </c>
      <c r="J8" s="14">
        <f>IFERROR(IF(ISODD(COUNTA($J$11:$J$81)),LARGE($J$11:$J$81,INT(COUNTA($J$11:$J$81)/2)+1),(LARGE($J$11:$J$81,INT(COUNTA($J$11:$J$81)/2)+1)+LARGE($J$11:$J$81,INT(COUNTA($J$11:$J$81)/2)))/2),IF(COUNT($J$11:$J$81)=COUNTA($J$11:$J$81)/2,SMALL($J$11:$J$81,1)/2, "Non-Detect"))</f>
        <v>0</v>
      </c>
      <c r="K8" s="14">
        <f>IFERROR(IF(ISODD(COUNTA($K$11:$K$81)),LARGE($K$11:$K$81,INT(COUNTA($K$11:$K$81)/2)+1),(LARGE($K$11:$K$81,INT(COUNTA($K$11:$K$81)/2)+1)+LARGE($K$11:$K$81,INT(COUNTA($K$11:$K$81)/2)))/2),IF(COUNT($K$11:$K$81)=COUNTA($K$11:$K$81)/2,SMALL($K$11:$K$81,1)/2, "Non-Detect"))</f>
        <v>0</v>
      </c>
      <c r="L8" s="14">
        <f>IFERROR(IF(ISODD(COUNTA($L$11:$L$81)),LARGE($L$11:$L$81,INT(COUNTA($L$11:$L$81)/2)+1),(LARGE($L$11:$L$81,INT(COUNTA($L$11:$L$81)/2)+1)+LARGE($L$11:$L$81,INT(COUNTA($L$11:$L$81)/2)))/2),IF(COUNT($L$11:$L$81)=COUNTA($L$11:$L$81)/2,SMALL($L$11:$L$81,1)/2, "Non-Detect"))</f>
        <v>0</v>
      </c>
      <c r="M8" s="14">
        <f>IFERROR(IF(ISODD(COUNTA($M$11:$M$81)),LARGE($M$11:$M$81,INT(COUNTA($M$11:$M$81)/2)+1),(LARGE($M$11:$M$81,INT(COUNTA($M$11:$M$81)/2)+1)+LARGE($M$11:$M$81,INT(COUNTA($M$11:$M$81)/2)))/2),IF(COUNT($M$11:$M$81)=COUNTA($M$11:$M$81)/2,SMALL($M$11:$M$81,1)/2, "Non-Detect"))</f>
        <v>0</v>
      </c>
      <c r="N8" s="14">
        <f>IFERROR(IF(ISODD(COUNTA($N$11:$N$81)),LARGE($N$11:$N$81,INT(COUNTA($N$11:$N$81)/2)+1),(LARGE($N$11:$N$81,INT(COUNTA($N$11:$N$81)/2)+1)+LARGE($N$11:$N$81,INT(COUNTA($N$11:$N$81)/2)))/2),IF(COUNT($N$11:$N$81)=COUNTA($N$11:$N$81)/2,SMALL($N$11:$N$81,1)/2, "Non-Detect"))</f>
        <v>0</v>
      </c>
      <c r="O8" s="14">
        <f>IFERROR(IF(ISODD(COUNTA($O$11:$O$81)),LARGE($O$11:$O$81,INT(COUNTA($O$11:$O$81)/2)+1),(LARGE($O$11:$O$81,INT(COUNTA($O$11:$O$81)/2)+1)+LARGE($O$11:$O$81,INT(COUNTA($O$11:$O$81)/2)))/2),IF(COUNT($O$11:$O$81)=COUNTA($O$11:$O$81)/2,SMALL($O$11:$O$81,1)/2, "Non-Detect"))</f>
        <v>0</v>
      </c>
    </row>
    <row r="9" spans="1:15" x14ac:dyDescent="0.25">
      <c r="A9" s="15" t="s">
        <v>47</v>
      </c>
      <c r="B9" s="14" t="s">
        <v>60</v>
      </c>
      <c r="C9" s="14">
        <f>COUNTIF($C$11:$C$81,"&gt;75")</f>
        <v>0</v>
      </c>
      <c r="D9" s="14" t="s">
        <v>60</v>
      </c>
      <c r="E9" s="14">
        <f>COUNTIF($E$11:$E$81,"&gt;30")</f>
        <v>2</v>
      </c>
      <c r="F9" s="14">
        <f>COUNTIF($F$11:$F$81,"&gt;100")</f>
        <v>0</v>
      </c>
      <c r="G9" s="14">
        <f>COUNTIF($G$11:$G$81,"&lt;6.5")+COUNTIF($G$11:$G$81,"*&lt;*")</f>
        <v>0</v>
      </c>
      <c r="H9" s="14">
        <f>COUNTIF($H$11:$H$81,"&gt;8.5")</f>
        <v>0</v>
      </c>
      <c r="I9" s="14">
        <f>COUNTIF($I$11:$I$81,"&gt;15")</f>
        <v>0</v>
      </c>
      <c r="J9" s="14">
        <f>COUNTIF($J$11:$J$81,"&gt;51")</f>
        <v>0</v>
      </c>
      <c r="K9" s="14" t="s">
        <v>60</v>
      </c>
      <c r="L9" s="14">
        <f>COUNTIF($L$11:$L$81,"&gt;.1")</f>
        <v>1</v>
      </c>
      <c r="M9" s="14" t="s">
        <v>60</v>
      </c>
      <c r="N9" s="14">
        <f>COUNTIF($N$11:$N$81,"&gt;100")</f>
        <v>0</v>
      </c>
      <c r="O9" s="14" t="s">
        <v>60</v>
      </c>
    </row>
    <row r="10" spans="1:15" ht="42.75" x14ac:dyDescent="0.25">
      <c r="A10" s="13" t="s">
        <v>79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 x14ac:dyDescent="0.25">
      <c r="A11" s="9">
        <v>42004</v>
      </c>
      <c r="B11" s="12">
        <v>1.155E-2</v>
      </c>
      <c r="C11" s="12">
        <v>35</v>
      </c>
      <c r="D11" s="12">
        <v>1</v>
      </c>
      <c r="E11" s="12">
        <v>0</v>
      </c>
      <c r="F11" s="12">
        <v>0</v>
      </c>
      <c r="G11" s="12">
        <v>6.89</v>
      </c>
      <c r="H11" s="12">
        <v>6.89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</row>
    <row r="12" spans="1:15" x14ac:dyDescent="0.25">
      <c r="A12" s="9">
        <v>42035</v>
      </c>
      <c r="B12" s="12" t="s">
        <v>5</v>
      </c>
      <c r="C12" s="12" t="s">
        <v>5</v>
      </c>
      <c r="D12" s="12" t="s">
        <v>5</v>
      </c>
      <c r="E12" s="12" t="s">
        <v>5</v>
      </c>
      <c r="F12" s="12" t="s">
        <v>5</v>
      </c>
      <c r="G12" s="12" t="s">
        <v>5</v>
      </c>
      <c r="H12" s="12" t="s">
        <v>5</v>
      </c>
      <c r="I12" s="12" t="s">
        <v>5</v>
      </c>
      <c r="J12" s="12" t="s">
        <v>5</v>
      </c>
      <c r="K12" s="12" t="s">
        <v>5</v>
      </c>
      <c r="L12" s="12" t="s">
        <v>5</v>
      </c>
      <c r="M12" s="12" t="s">
        <v>5</v>
      </c>
      <c r="N12" s="12" t="s">
        <v>5</v>
      </c>
      <c r="O12" s="12" t="s">
        <v>5</v>
      </c>
    </row>
    <row r="13" spans="1:15" x14ac:dyDescent="0.25">
      <c r="A13" s="9">
        <v>42063</v>
      </c>
      <c r="B13" s="12" t="s">
        <v>6</v>
      </c>
      <c r="C13" s="12" t="s">
        <v>6</v>
      </c>
      <c r="D13" s="12" t="s">
        <v>6</v>
      </c>
      <c r="E13" s="12" t="s">
        <v>6</v>
      </c>
      <c r="F13" s="12" t="s">
        <v>6</v>
      </c>
      <c r="G13" s="12" t="s">
        <v>6</v>
      </c>
      <c r="H13" s="12" t="s">
        <v>6</v>
      </c>
      <c r="I13" s="12" t="s">
        <v>6</v>
      </c>
      <c r="J13" s="12" t="s">
        <v>6</v>
      </c>
      <c r="K13" s="12" t="s">
        <v>6</v>
      </c>
      <c r="L13" s="12" t="s">
        <v>6</v>
      </c>
      <c r="M13" s="12" t="s">
        <v>6</v>
      </c>
      <c r="N13" s="12" t="s">
        <v>6</v>
      </c>
      <c r="O13" s="12" t="s">
        <v>6</v>
      </c>
    </row>
    <row r="14" spans="1:15" x14ac:dyDescent="0.25">
      <c r="A14" s="9">
        <v>42094</v>
      </c>
      <c r="B14" s="12" t="s">
        <v>6</v>
      </c>
      <c r="C14" s="12" t="s">
        <v>6</v>
      </c>
      <c r="D14" s="12" t="s">
        <v>6</v>
      </c>
      <c r="E14" s="12" t="s">
        <v>6</v>
      </c>
      <c r="F14" s="12" t="s">
        <v>6</v>
      </c>
      <c r="G14" s="12" t="s">
        <v>6</v>
      </c>
      <c r="H14" s="12" t="s">
        <v>6</v>
      </c>
      <c r="I14" s="12" t="s">
        <v>6</v>
      </c>
      <c r="J14" s="12" t="s">
        <v>6</v>
      </c>
      <c r="K14" s="12" t="s">
        <v>6</v>
      </c>
      <c r="L14" s="12" t="s">
        <v>6</v>
      </c>
      <c r="M14" s="12" t="s">
        <v>6</v>
      </c>
      <c r="N14" s="12" t="s">
        <v>6</v>
      </c>
      <c r="O14" s="12" t="s">
        <v>6</v>
      </c>
    </row>
    <row r="15" spans="1:15" x14ac:dyDescent="0.25">
      <c r="A15" s="9">
        <v>42124</v>
      </c>
      <c r="B15" s="12">
        <v>0</v>
      </c>
      <c r="C15" s="12">
        <v>35</v>
      </c>
      <c r="D15" s="12">
        <v>1</v>
      </c>
      <c r="E15" s="12">
        <v>20</v>
      </c>
      <c r="F15" s="12">
        <v>20</v>
      </c>
      <c r="G15" s="12">
        <v>6.95</v>
      </c>
      <c r="H15" s="12">
        <v>6.95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</row>
    <row r="16" spans="1:15" x14ac:dyDescent="0.25">
      <c r="A16" s="9">
        <v>42155</v>
      </c>
      <c r="B16" s="12" t="s">
        <v>5</v>
      </c>
      <c r="C16" s="12" t="s">
        <v>5</v>
      </c>
      <c r="D16" s="12" t="s">
        <v>5</v>
      </c>
      <c r="E16" s="12" t="s">
        <v>5</v>
      </c>
      <c r="F16" s="12" t="s">
        <v>5</v>
      </c>
      <c r="G16" s="12" t="s">
        <v>5</v>
      </c>
      <c r="H16" s="12" t="s">
        <v>5</v>
      </c>
      <c r="I16" s="12" t="s">
        <v>5</v>
      </c>
      <c r="J16" s="12" t="s">
        <v>5</v>
      </c>
      <c r="K16" s="12" t="s">
        <v>5</v>
      </c>
      <c r="L16" s="12" t="s">
        <v>5</v>
      </c>
      <c r="M16" s="12" t="s">
        <v>5</v>
      </c>
      <c r="N16" s="12" t="s">
        <v>5</v>
      </c>
      <c r="O16" s="12" t="s">
        <v>5</v>
      </c>
    </row>
    <row r="17" spans="1:15" x14ac:dyDescent="0.25">
      <c r="A17" s="9">
        <v>42185</v>
      </c>
      <c r="B17" s="12">
        <v>5.7750000000000003E-2</v>
      </c>
      <c r="C17" s="12">
        <v>27.5</v>
      </c>
      <c r="D17" s="12">
        <v>2</v>
      </c>
      <c r="E17" s="12">
        <v>8.5</v>
      </c>
      <c r="F17" s="12">
        <v>11</v>
      </c>
      <c r="G17" s="12">
        <v>6.85</v>
      </c>
      <c r="H17" s="12">
        <v>6.85</v>
      </c>
      <c r="I17" s="12">
        <v>1.3</v>
      </c>
      <c r="J17" s="12">
        <v>0</v>
      </c>
      <c r="K17" s="12">
        <v>0</v>
      </c>
      <c r="L17" s="12">
        <v>0</v>
      </c>
      <c r="M17" s="12">
        <v>0</v>
      </c>
      <c r="N17" s="12">
        <v>0.14299999999999999</v>
      </c>
      <c r="O17" s="12">
        <v>0.14299999999999999</v>
      </c>
    </row>
    <row r="18" spans="1:15" x14ac:dyDescent="0.25">
      <c r="A18" s="9">
        <v>42216</v>
      </c>
      <c r="B18" s="12" t="s">
        <v>5</v>
      </c>
      <c r="C18" s="12" t="s">
        <v>5</v>
      </c>
      <c r="D18" s="12" t="s">
        <v>5</v>
      </c>
      <c r="E18" s="12" t="s">
        <v>5</v>
      </c>
      <c r="F18" s="12" t="s">
        <v>5</v>
      </c>
      <c r="G18" s="12" t="s">
        <v>5</v>
      </c>
      <c r="H18" s="12" t="s">
        <v>5</v>
      </c>
      <c r="I18" s="12" t="s">
        <v>5</v>
      </c>
      <c r="J18" s="12" t="s">
        <v>5</v>
      </c>
      <c r="K18" s="12" t="s">
        <v>5</v>
      </c>
      <c r="L18" s="12" t="s">
        <v>5</v>
      </c>
      <c r="M18" s="12" t="s">
        <v>5</v>
      </c>
      <c r="N18" s="12" t="s">
        <v>5</v>
      </c>
      <c r="O18" s="12" t="s">
        <v>5</v>
      </c>
    </row>
    <row r="19" spans="1:15" x14ac:dyDescent="0.25">
      <c r="A19" s="9">
        <v>42247</v>
      </c>
      <c r="B19" s="12" t="s">
        <v>5</v>
      </c>
      <c r="C19" s="12" t="s">
        <v>5</v>
      </c>
      <c r="D19" s="12" t="s">
        <v>5</v>
      </c>
      <c r="E19" s="12" t="s">
        <v>5</v>
      </c>
      <c r="F19" s="12" t="s">
        <v>5</v>
      </c>
      <c r="G19" s="12" t="s">
        <v>5</v>
      </c>
      <c r="H19" s="12" t="s">
        <v>5</v>
      </c>
      <c r="I19" s="12" t="s">
        <v>5</v>
      </c>
      <c r="J19" s="12" t="s">
        <v>5</v>
      </c>
      <c r="K19" s="12" t="s">
        <v>5</v>
      </c>
      <c r="L19" s="12" t="s">
        <v>5</v>
      </c>
      <c r="M19" s="12" t="s">
        <v>5</v>
      </c>
      <c r="N19" s="12" t="s">
        <v>5</v>
      </c>
      <c r="O19" s="12" t="s">
        <v>5</v>
      </c>
    </row>
    <row r="20" spans="1:15" x14ac:dyDescent="0.25">
      <c r="A20" s="9">
        <v>42277</v>
      </c>
      <c r="B20" s="12">
        <v>4.1999999999999997E-3</v>
      </c>
      <c r="C20" s="12">
        <v>35</v>
      </c>
      <c r="D20" s="12">
        <v>1</v>
      </c>
      <c r="E20" s="12">
        <v>0</v>
      </c>
      <c r="F20" s="12">
        <v>0</v>
      </c>
      <c r="G20" s="12">
        <v>7.7</v>
      </c>
      <c r="H20" s="12">
        <v>7.7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</row>
    <row r="21" spans="1:15" x14ac:dyDescent="0.25">
      <c r="A21" s="9">
        <v>42308</v>
      </c>
      <c r="B21" s="12">
        <v>7.1400000000000005E-2</v>
      </c>
      <c r="C21" s="12">
        <v>35</v>
      </c>
      <c r="D21" s="12">
        <v>1</v>
      </c>
      <c r="E21" s="12">
        <v>0</v>
      </c>
      <c r="F21" s="12">
        <v>0</v>
      </c>
      <c r="G21" s="12">
        <v>7.37</v>
      </c>
      <c r="H21" s="12">
        <v>7.37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</row>
    <row r="22" spans="1:15" x14ac:dyDescent="0.25">
      <c r="A22" s="9">
        <v>42338</v>
      </c>
      <c r="B22" s="12">
        <v>3.78E-2</v>
      </c>
      <c r="C22" s="12">
        <v>35</v>
      </c>
      <c r="D22" s="12">
        <v>2</v>
      </c>
      <c r="E22" s="12">
        <v>0</v>
      </c>
      <c r="F22" s="12">
        <v>0</v>
      </c>
      <c r="G22" s="12">
        <v>7.89</v>
      </c>
      <c r="H22" s="12">
        <v>7.93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</row>
    <row r="23" spans="1:15" x14ac:dyDescent="0.25">
      <c r="A23" s="9">
        <v>42369</v>
      </c>
      <c r="B23" s="12">
        <v>4.6199999999999998E-2</v>
      </c>
      <c r="C23" s="12">
        <v>35</v>
      </c>
      <c r="D23" s="12">
        <v>3</v>
      </c>
      <c r="E23" s="12">
        <v>9.5</v>
      </c>
      <c r="F23" s="12">
        <v>14</v>
      </c>
      <c r="G23" s="12">
        <v>7.25</v>
      </c>
      <c r="H23" s="12">
        <v>7.51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5.1999999999999998E-2</v>
      </c>
      <c r="O23" s="12">
        <v>5.1999999999999998E-2</v>
      </c>
    </row>
    <row r="24" spans="1:15" x14ac:dyDescent="0.25">
      <c r="A24" s="9">
        <v>42400</v>
      </c>
      <c r="B24" s="12" t="s">
        <v>5</v>
      </c>
      <c r="C24" s="12" t="s">
        <v>5</v>
      </c>
      <c r="D24" s="12" t="s">
        <v>5</v>
      </c>
      <c r="E24" s="12" t="s">
        <v>5</v>
      </c>
      <c r="F24" s="12" t="s">
        <v>5</v>
      </c>
      <c r="G24" s="12" t="s">
        <v>5</v>
      </c>
      <c r="H24" s="12" t="s">
        <v>5</v>
      </c>
      <c r="I24" s="12" t="s">
        <v>5</v>
      </c>
      <c r="J24" s="12" t="s">
        <v>5</v>
      </c>
      <c r="K24" s="12" t="s">
        <v>5</v>
      </c>
      <c r="L24" s="12" t="s">
        <v>5</v>
      </c>
      <c r="M24" s="12" t="s">
        <v>5</v>
      </c>
      <c r="N24" s="12" t="s">
        <v>5</v>
      </c>
      <c r="O24" s="12" t="s">
        <v>5</v>
      </c>
    </row>
    <row r="25" spans="1:15" x14ac:dyDescent="0.25">
      <c r="A25" s="9">
        <v>42429</v>
      </c>
      <c r="B25" s="12">
        <v>3.5700000000000003E-2</v>
      </c>
      <c r="C25" s="12">
        <v>35</v>
      </c>
      <c r="D25" s="12">
        <v>2</v>
      </c>
      <c r="E25" s="12">
        <v>8</v>
      </c>
      <c r="F25" s="12">
        <v>8</v>
      </c>
      <c r="G25" s="12">
        <v>6.8</v>
      </c>
      <c r="H25" s="12">
        <v>6.8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0.105</v>
      </c>
      <c r="O25" s="12">
        <v>0.105</v>
      </c>
    </row>
    <row r="26" spans="1:15" x14ac:dyDescent="0.25">
      <c r="A26" s="9">
        <v>42460</v>
      </c>
      <c r="B26" s="12" t="s">
        <v>5</v>
      </c>
      <c r="C26" s="12" t="s">
        <v>5</v>
      </c>
      <c r="D26" s="12" t="s">
        <v>5</v>
      </c>
      <c r="E26" s="12" t="s">
        <v>5</v>
      </c>
      <c r="F26" s="12" t="s">
        <v>5</v>
      </c>
      <c r="G26" s="12" t="s">
        <v>5</v>
      </c>
      <c r="H26" s="12" t="s">
        <v>5</v>
      </c>
      <c r="I26" s="12" t="s">
        <v>5</v>
      </c>
      <c r="J26" s="12" t="s">
        <v>5</v>
      </c>
      <c r="K26" s="12" t="s">
        <v>5</v>
      </c>
      <c r="L26" s="12" t="s">
        <v>5</v>
      </c>
      <c r="M26" s="12" t="s">
        <v>5</v>
      </c>
      <c r="N26" s="12" t="s">
        <v>5</v>
      </c>
      <c r="O26" s="12" t="s">
        <v>5</v>
      </c>
    </row>
    <row r="27" spans="1:15" x14ac:dyDescent="0.25">
      <c r="A27" s="9">
        <v>42490</v>
      </c>
      <c r="B27" s="12">
        <v>2.52E-2</v>
      </c>
      <c r="C27" s="12">
        <v>35</v>
      </c>
      <c r="D27" s="12">
        <v>2</v>
      </c>
      <c r="E27" s="12">
        <v>0</v>
      </c>
      <c r="F27" s="12">
        <v>0</v>
      </c>
      <c r="G27" s="12">
        <v>7.66</v>
      </c>
      <c r="H27" s="12">
        <v>7.66</v>
      </c>
      <c r="I27" s="12">
        <v>1.1599999999999999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</row>
    <row r="28" spans="1:15" x14ac:dyDescent="0.25">
      <c r="A28" s="9">
        <v>42521</v>
      </c>
      <c r="B28" s="12" t="s">
        <v>5</v>
      </c>
      <c r="C28" s="12" t="s">
        <v>5</v>
      </c>
      <c r="D28" s="12" t="s">
        <v>5</v>
      </c>
      <c r="E28" s="12" t="s">
        <v>5</v>
      </c>
      <c r="F28" s="12" t="s">
        <v>5</v>
      </c>
      <c r="G28" s="12" t="s">
        <v>5</v>
      </c>
      <c r="H28" s="12" t="s">
        <v>5</v>
      </c>
      <c r="I28" s="12" t="s">
        <v>5</v>
      </c>
      <c r="J28" s="12" t="s">
        <v>5</v>
      </c>
      <c r="K28" s="12" t="s">
        <v>5</v>
      </c>
      <c r="L28" s="12" t="s">
        <v>5</v>
      </c>
      <c r="M28" s="12" t="s">
        <v>5</v>
      </c>
      <c r="N28" s="12" t="s">
        <v>5</v>
      </c>
      <c r="O28" s="12" t="s">
        <v>5</v>
      </c>
    </row>
    <row r="29" spans="1:15" x14ac:dyDescent="0.25">
      <c r="A29" s="9">
        <v>42551</v>
      </c>
      <c r="B29" s="12" t="s">
        <v>5</v>
      </c>
      <c r="C29" s="12" t="s">
        <v>5</v>
      </c>
      <c r="D29" s="12" t="s">
        <v>5</v>
      </c>
      <c r="E29" s="12" t="s">
        <v>5</v>
      </c>
      <c r="F29" s="12" t="s">
        <v>5</v>
      </c>
      <c r="G29" s="12" t="s">
        <v>5</v>
      </c>
      <c r="H29" s="12" t="s">
        <v>5</v>
      </c>
      <c r="I29" s="12" t="s">
        <v>5</v>
      </c>
      <c r="J29" s="12" t="s">
        <v>5</v>
      </c>
      <c r="K29" s="12" t="s">
        <v>5</v>
      </c>
      <c r="L29" s="12" t="s">
        <v>5</v>
      </c>
      <c r="M29" s="12" t="s">
        <v>5</v>
      </c>
      <c r="N29" s="12" t="s">
        <v>5</v>
      </c>
      <c r="O29" s="12" t="s">
        <v>5</v>
      </c>
    </row>
    <row r="30" spans="1:15" x14ac:dyDescent="0.25">
      <c r="A30" s="9">
        <v>42582</v>
      </c>
      <c r="B30" s="12" t="s">
        <v>5</v>
      </c>
      <c r="C30" s="12" t="s">
        <v>5</v>
      </c>
      <c r="D30" s="12" t="s">
        <v>5</v>
      </c>
      <c r="E30" s="12" t="s">
        <v>5</v>
      </c>
      <c r="F30" s="12" t="s">
        <v>5</v>
      </c>
      <c r="G30" s="12" t="s">
        <v>5</v>
      </c>
      <c r="H30" s="12" t="s">
        <v>5</v>
      </c>
      <c r="I30" s="12" t="s">
        <v>5</v>
      </c>
      <c r="J30" s="12" t="s">
        <v>5</v>
      </c>
      <c r="K30" s="12" t="s">
        <v>5</v>
      </c>
      <c r="L30" s="12" t="s">
        <v>5</v>
      </c>
      <c r="M30" s="12" t="s">
        <v>5</v>
      </c>
      <c r="N30" s="12" t="s">
        <v>5</v>
      </c>
      <c r="O30" s="12" t="s">
        <v>5</v>
      </c>
    </row>
    <row r="31" spans="1:15" x14ac:dyDescent="0.25">
      <c r="A31" s="9">
        <v>42613</v>
      </c>
      <c r="B31" s="12" t="s">
        <v>5</v>
      </c>
      <c r="C31" s="12" t="s">
        <v>5</v>
      </c>
      <c r="D31" s="12" t="s">
        <v>5</v>
      </c>
      <c r="E31" s="12" t="s">
        <v>5</v>
      </c>
      <c r="F31" s="12" t="s">
        <v>5</v>
      </c>
      <c r="G31" s="12" t="s">
        <v>5</v>
      </c>
      <c r="H31" s="12" t="s">
        <v>5</v>
      </c>
      <c r="I31" s="12" t="s">
        <v>5</v>
      </c>
      <c r="J31" s="12" t="s">
        <v>5</v>
      </c>
      <c r="K31" s="12" t="s">
        <v>5</v>
      </c>
      <c r="L31" s="12" t="s">
        <v>5</v>
      </c>
      <c r="M31" s="12" t="s">
        <v>5</v>
      </c>
      <c r="N31" s="12" t="s">
        <v>5</v>
      </c>
      <c r="O31" s="12" t="s">
        <v>5</v>
      </c>
    </row>
    <row r="32" spans="1:15" x14ac:dyDescent="0.25">
      <c r="A32" s="9">
        <v>42643</v>
      </c>
      <c r="B32" s="12" t="s">
        <v>5</v>
      </c>
      <c r="C32" s="12" t="s">
        <v>5</v>
      </c>
      <c r="D32" s="12" t="s">
        <v>5</v>
      </c>
      <c r="E32" s="12" t="s">
        <v>5</v>
      </c>
      <c r="F32" s="12" t="s">
        <v>5</v>
      </c>
      <c r="G32" s="12" t="s">
        <v>5</v>
      </c>
      <c r="H32" s="12" t="s">
        <v>5</v>
      </c>
      <c r="I32" s="12" t="s">
        <v>5</v>
      </c>
      <c r="J32" s="12" t="s">
        <v>5</v>
      </c>
      <c r="K32" s="12" t="s">
        <v>5</v>
      </c>
      <c r="L32" s="12" t="s">
        <v>5</v>
      </c>
      <c r="M32" s="12" t="s">
        <v>5</v>
      </c>
      <c r="N32" s="12" t="s">
        <v>5</v>
      </c>
      <c r="O32" s="12" t="s">
        <v>5</v>
      </c>
    </row>
    <row r="33" spans="1:15" x14ac:dyDescent="0.25">
      <c r="A33" s="9">
        <v>42674</v>
      </c>
      <c r="B33" s="12">
        <v>1.6799999999999999E-2</v>
      </c>
      <c r="C33" s="12">
        <v>35</v>
      </c>
      <c r="D33" s="12">
        <v>1</v>
      </c>
      <c r="E33" s="12">
        <v>6.3</v>
      </c>
      <c r="F33" s="12">
        <v>6.3</v>
      </c>
      <c r="G33" s="12">
        <v>8.1</v>
      </c>
      <c r="H33" s="12">
        <v>8.1</v>
      </c>
      <c r="I33" s="12" t="s">
        <v>8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</row>
    <row r="34" spans="1:15" x14ac:dyDescent="0.25">
      <c r="A34" s="9">
        <v>42704</v>
      </c>
      <c r="B34" s="12" t="s">
        <v>5</v>
      </c>
      <c r="C34" s="12" t="s">
        <v>5</v>
      </c>
      <c r="D34" s="12" t="s">
        <v>5</v>
      </c>
      <c r="E34" s="12" t="s">
        <v>5</v>
      </c>
      <c r="F34" s="12" t="s">
        <v>5</v>
      </c>
      <c r="G34" s="12" t="s">
        <v>5</v>
      </c>
      <c r="H34" s="12" t="s">
        <v>5</v>
      </c>
      <c r="I34" s="12" t="s">
        <v>5</v>
      </c>
      <c r="J34" s="12" t="s">
        <v>5</v>
      </c>
      <c r="K34" s="12" t="s">
        <v>5</v>
      </c>
      <c r="L34" s="12" t="s">
        <v>5</v>
      </c>
      <c r="M34" s="12" t="s">
        <v>5</v>
      </c>
      <c r="N34" s="12" t="s">
        <v>5</v>
      </c>
      <c r="O34" s="12" t="s">
        <v>5</v>
      </c>
    </row>
    <row r="35" spans="1:15" x14ac:dyDescent="0.25">
      <c r="A35" s="9">
        <v>42735</v>
      </c>
      <c r="B35" s="12">
        <v>1.47E-2</v>
      </c>
      <c r="C35" s="12">
        <v>35</v>
      </c>
      <c r="D35" s="12">
        <v>1</v>
      </c>
      <c r="E35" s="12">
        <v>18.7</v>
      </c>
      <c r="F35" s="12">
        <v>18.7</v>
      </c>
      <c r="G35" s="12">
        <v>7.8</v>
      </c>
      <c r="H35" s="12">
        <v>7.8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</row>
    <row r="36" spans="1:15" x14ac:dyDescent="0.25">
      <c r="A36" s="9">
        <v>42766</v>
      </c>
      <c r="B36" s="12">
        <v>1.47E-2</v>
      </c>
      <c r="C36" s="12">
        <v>35</v>
      </c>
      <c r="D36" s="12">
        <v>1</v>
      </c>
      <c r="E36" s="12">
        <v>17.2</v>
      </c>
      <c r="F36" s="12">
        <v>17.2</v>
      </c>
      <c r="G36" s="12">
        <v>7.13</v>
      </c>
      <c r="H36" s="12">
        <v>7.13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</row>
    <row r="37" spans="1:15" x14ac:dyDescent="0.25">
      <c r="A37" s="9">
        <v>42794</v>
      </c>
      <c r="B37" s="12" t="s">
        <v>5</v>
      </c>
      <c r="C37" s="12" t="s">
        <v>5</v>
      </c>
      <c r="D37" s="12" t="s">
        <v>5</v>
      </c>
      <c r="E37" s="12" t="s">
        <v>5</v>
      </c>
      <c r="F37" s="12" t="s">
        <v>5</v>
      </c>
      <c r="G37" s="12" t="s">
        <v>5</v>
      </c>
      <c r="H37" s="12" t="s">
        <v>5</v>
      </c>
      <c r="I37" s="12" t="s">
        <v>5</v>
      </c>
      <c r="J37" s="12" t="s">
        <v>5</v>
      </c>
      <c r="K37" s="12" t="s">
        <v>5</v>
      </c>
      <c r="L37" s="12" t="s">
        <v>5</v>
      </c>
      <c r="M37" s="12" t="s">
        <v>5</v>
      </c>
      <c r="N37" s="12" t="s">
        <v>5</v>
      </c>
      <c r="O37" s="12" t="s">
        <v>5</v>
      </c>
    </row>
    <row r="38" spans="1:15" x14ac:dyDescent="0.25">
      <c r="A38" s="9">
        <v>42825</v>
      </c>
      <c r="B38" s="12">
        <v>0.02</v>
      </c>
      <c r="C38" s="12">
        <v>35</v>
      </c>
      <c r="D38" s="12">
        <v>2</v>
      </c>
      <c r="E38" s="12">
        <v>14.3</v>
      </c>
      <c r="F38" s="12">
        <v>14.6</v>
      </c>
      <c r="G38" s="12">
        <v>6.94</v>
      </c>
      <c r="H38" s="12">
        <v>7.77</v>
      </c>
      <c r="I38" s="12">
        <v>0</v>
      </c>
      <c r="J38" s="12">
        <v>0</v>
      </c>
      <c r="K38" s="12">
        <v>0</v>
      </c>
      <c r="L38" s="12">
        <v>4.2500000000000003E-2</v>
      </c>
      <c r="M38" s="12">
        <v>8.5000000000000006E-2</v>
      </c>
      <c r="N38" s="12">
        <v>5.4999999999999997E-3</v>
      </c>
      <c r="O38" s="12">
        <v>1.0999999999999999E-2</v>
      </c>
    </row>
    <row r="39" spans="1:15" x14ac:dyDescent="0.25">
      <c r="A39" s="9">
        <v>42855</v>
      </c>
      <c r="B39" s="12">
        <v>0.125</v>
      </c>
      <c r="C39" s="12">
        <v>35</v>
      </c>
      <c r="D39" s="12">
        <v>3</v>
      </c>
      <c r="E39" s="12">
        <v>24.15</v>
      </c>
      <c r="F39" s="12">
        <v>34.700000000000003</v>
      </c>
      <c r="G39" s="12">
        <v>6.78</v>
      </c>
      <c r="H39" s="12">
        <v>6.78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</row>
    <row r="40" spans="1:15" x14ac:dyDescent="0.25">
      <c r="A40" s="9">
        <v>42886</v>
      </c>
      <c r="B40" s="12">
        <v>0.13900000000000001</v>
      </c>
      <c r="C40" s="12">
        <v>35</v>
      </c>
      <c r="D40" s="12">
        <v>5</v>
      </c>
      <c r="E40" s="12">
        <v>5.95</v>
      </c>
      <c r="F40" s="12">
        <v>8.1999999999999993</v>
      </c>
      <c r="G40" s="12">
        <v>8.5</v>
      </c>
      <c r="H40" s="12">
        <v>8.5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</row>
    <row r="41" spans="1:15" x14ac:dyDescent="0.25">
      <c r="A41" s="9">
        <v>42916</v>
      </c>
      <c r="B41" s="12">
        <v>0.127</v>
      </c>
      <c r="C41" s="12">
        <v>35</v>
      </c>
      <c r="D41" s="12">
        <v>8</v>
      </c>
      <c r="E41" s="12">
        <v>9.4</v>
      </c>
      <c r="F41" s="12">
        <v>14.4</v>
      </c>
      <c r="G41" s="12">
        <v>7.6</v>
      </c>
      <c r="H41" s="12">
        <v>7.6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0.41599999999999998</v>
      </c>
      <c r="O41" s="12">
        <v>0.41599999999999998</v>
      </c>
    </row>
    <row r="42" spans="1:15" x14ac:dyDescent="0.25">
      <c r="A42" s="9">
        <v>42947</v>
      </c>
      <c r="B42" s="12">
        <v>0.06</v>
      </c>
      <c r="C42" s="12">
        <v>35</v>
      </c>
      <c r="D42" s="12">
        <v>6</v>
      </c>
      <c r="E42" s="12">
        <v>18.75</v>
      </c>
      <c r="F42" s="12">
        <v>28.6</v>
      </c>
      <c r="G42" s="12">
        <v>7.5</v>
      </c>
      <c r="H42" s="12">
        <v>7.5</v>
      </c>
      <c r="I42" s="12">
        <v>1.2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</row>
    <row r="43" spans="1:15" x14ac:dyDescent="0.25">
      <c r="A43" s="9">
        <v>42978</v>
      </c>
      <c r="B43" s="12">
        <v>4.2000000000000003E-2</v>
      </c>
      <c r="C43" s="12">
        <v>35</v>
      </c>
      <c r="D43" s="12">
        <v>3</v>
      </c>
      <c r="E43" s="12">
        <v>4.95</v>
      </c>
      <c r="F43" s="12">
        <v>8.1999999999999993</v>
      </c>
      <c r="G43" s="12">
        <v>7.62</v>
      </c>
      <c r="H43" s="12">
        <v>7.62</v>
      </c>
      <c r="I43" s="12">
        <v>0</v>
      </c>
      <c r="J43" s="12">
        <v>0</v>
      </c>
      <c r="K43" s="12">
        <v>0</v>
      </c>
      <c r="L43" s="12">
        <v>0.05</v>
      </c>
      <c r="M43" s="12">
        <v>0.05</v>
      </c>
      <c r="N43" s="12">
        <v>0</v>
      </c>
      <c r="O43" s="12">
        <v>0</v>
      </c>
    </row>
    <row r="44" spans="1:15" x14ac:dyDescent="0.25">
      <c r="A44" s="9">
        <v>43008</v>
      </c>
      <c r="B44" s="12">
        <v>0.04</v>
      </c>
      <c r="C44" s="12">
        <v>35</v>
      </c>
      <c r="D44" s="12">
        <v>3</v>
      </c>
      <c r="E44" s="12">
        <v>15.4</v>
      </c>
      <c r="F44" s="12">
        <v>29.2</v>
      </c>
      <c r="G44" s="12">
        <v>7.45</v>
      </c>
      <c r="H44" s="12">
        <v>7.45</v>
      </c>
      <c r="I44" s="12">
        <v>2</v>
      </c>
      <c r="J44" s="12">
        <v>0</v>
      </c>
      <c r="K44" s="12">
        <v>0</v>
      </c>
      <c r="L44" s="12">
        <v>5.1999999999999998E-2</v>
      </c>
      <c r="M44" s="12">
        <v>5.1999999999999998E-2</v>
      </c>
      <c r="N44" s="12">
        <v>0</v>
      </c>
      <c r="O44" s="12">
        <v>0</v>
      </c>
    </row>
    <row r="45" spans="1:15" x14ac:dyDescent="0.25">
      <c r="A45" s="9">
        <v>43039</v>
      </c>
      <c r="B45" s="12">
        <v>1.7000000000000001E-2</v>
      </c>
      <c r="C45" s="12">
        <v>35</v>
      </c>
      <c r="D45" s="12">
        <v>6</v>
      </c>
      <c r="E45" s="12">
        <v>12.15</v>
      </c>
      <c r="F45" s="12">
        <v>12.7</v>
      </c>
      <c r="G45" s="12">
        <v>8.16</v>
      </c>
      <c r="H45" s="12">
        <v>8.16</v>
      </c>
      <c r="I45" s="12">
        <v>0</v>
      </c>
      <c r="J45" s="12">
        <v>0</v>
      </c>
      <c r="K45" s="12">
        <v>0</v>
      </c>
      <c r="L45" s="12">
        <v>5.1999999999999998E-2</v>
      </c>
      <c r="M45" s="12">
        <v>5.1999999999999998E-2</v>
      </c>
      <c r="N45" s="12">
        <v>0</v>
      </c>
      <c r="O45" s="12">
        <v>0</v>
      </c>
    </row>
    <row r="46" spans="1:15" x14ac:dyDescent="0.25">
      <c r="A46" s="9">
        <v>43069</v>
      </c>
      <c r="B46" s="12">
        <v>8.0000000000000002E-3</v>
      </c>
      <c r="C46" s="12">
        <v>35</v>
      </c>
      <c r="D46" s="12">
        <v>5</v>
      </c>
      <c r="E46" s="12">
        <v>13.9</v>
      </c>
      <c r="F46" s="12">
        <v>24.4</v>
      </c>
      <c r="G46" s="12">
        <v>7.44</v>
      </c>
      <c r="H46" s="12">
        <v>7.44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</row>
    <row r="47" spans="1:15" x14ac:dyDescent="0.25">
      <c r="A47" s="9">
        <v>43100</v>
      </c>
      <c r="B47" s="12">
        <v>8.0000000000000002E-3</v>
      </c>
      <c r="C47" s="12">
        <v>35</v>
      </c>
      <c r="D47" s="12">
        <v>2</v>
      </c>
      <c r="E47" s="12">
        <v>6.25</v>
      </c>
      <c r="F47" s="12">
        <v>7.1</v>
      </c>
      <c r="G47" s="12">
        <v>6.72</v>
      </c>
      <c r="H47" s="12">
        <v>6.72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</row>
    <row r="48" spans="1:15" x14ac:dyDescent="0.25">
      <c r="A48" s="9">
        <v>43131</v>
      </c>
      <c r="B48" s="12" t="s">
        <v>6</v>
      </c>
      <c r="C48" s="12" t="s">
        <v>6</v>
      </c>
      <c r="D48" s="12" t="s">
        <v>6</v>
      </c>
      <c r="E48" s="12" t="s">
        <v>6</v>
      </c>
      <c r="F48" s="12" t="s">
        <v>6</v>
      </c>
      <c r="G48" s="12" t="s">
        <v>6</v>
      </c>
      <c r="H48" s="12" t="s">
        <v>6</v>
      </c>
      <c r="I48" s="12" t="s">
        <v>6</v>
      </c>
      <c r="J48" s="12" t="s">
        <v>6</v>
      </c>
      <c r="K48" s="12" t="s">
        <v>6</v>
      </c>
      <c r="L48" s="12" t="s">
        <v>6</v>
      </c>
      <c r="M48" s="12" t="s">
        <v>6</v>
      </c>
      <c r="N48" s="12" t="s">
        <v>6</v>
      </c>
      <c r="O48" s="12" t="s">
        <v>6</v>
      </c>
    </row>
    <row r="49" spans="1:15" x14ac:dyDescent="0.25">
      <c r="A49" s="9">
        <v>43159</v>
      </c>
      <c r="B49" s="12" t="s">
        <v>6</v>
      </c>
      <c r="C49" s="12" t="s">
        <v>6</v>
      </c>
      <c r="D49" s="12" t="s">
        <v>6</v>
      </c>
      <c r="E49" s="12" t="s">
        <v>6</v>
      </c>
      <c r="F49" s="12" t="s">
        <v>6</v>
      </c>
      <c r="G49" s="12" t="s">
        <v>6</v>
      </c>
      <c r="H49" s="12" t="s">
        <v>6</v>
      </c>
      <c r="I49" s="12" t="s">
        <v>6</v>
      </c>
      <c r="J49" s="12" t="s">
        <v>6</v>
      </c>
      <c r="K49" s="12" t="s">
        <v>6</v>
      </c>
      <c r="L49" s="12" t="s">
        <v>6</v>
      </c>
      <c r="M49" s="12" t="s">
        <v>6</v>
      </c>
      <c r="N49" s="12" t="s">
        <v>6</v>
      </c>
      <c r="O49" s="12" t="s">
        <v>6</v>
      </c>
    </row>
    <row r="50" spans="1:15" x14ac:dyDescent="0.25">
      <c r="A50" s="9">
        <v>43190</v>
      </c>
      <c r="B50" s="12">
        <v>8.3999999999999995E-3</v>
      </c>
      <c r="C50" s="12">
        <v>35</v>
      </c>
      <c r="D50" s="12">
        <v>1</v>
      </c>
      <c r="E50" s="12">
        <v>12.2</v>
      </c>
      <c r="F50" s="12">
        <v>12.2</v>
      </c>
      <c r="G50" s="12">
        <v>7.34</v>
      </c>
      <c r="H50" s="12">
        <v>7.34</v>
      </c>
      <c r="I50" s="12">
        <v>2.19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</row>
    <row r="51" spans="1:15" x14ac:dyDescent="0.25">
      <c r="A51" s="9">
        <v>43220</v>
      </c>
      <c r="B51" s="12">
        <v>8.3999999999999995E-3</v>
      </c>
      <c r="C51" s="12">
        <v>35</v>
      </c>
      <c r="D51" s="12">
        <v>2</v>
      </c>
      <c r="E51" s="12">
        <v>5.4</v>
      </c>
      <c r="F51" s="12">
        <v>6</v>
      </c>
      <c r="G51" s="12">
        <v>7.06</v>
      </c>
      <c r="H51" s="12">
        <v>7.06</v>
      </c>
      <c r="I51" s="12">
        <v>2.02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</row>
    <row r="52" spans="1:15" x14ac:dyDescent="0.25">
      <c r="A52" s="9">
        <v>43251</v>
      </c>
      <c r="B52" s="12">
        <v>3.0000000000000001E-3</v>
      </c>
      <c r="C52" s="12">
        <v>35</v>
      </c>
      <c r="D52" s="12">
        <v>2</v>
      </c>
      <c r="E52" s="12">
        <v>3.75</v>
      </c>
      <c r="F52" s="12">
        <v>4.9000000000000004</v>
      </c>
      <c r="G52" s="12">
        <v>7.41</v>
      </c>
      <c r="H52" s="12">
        <v>7.41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</row>
    <row r="53" spans="1:15" x14ac:dyDescent="0.25">
      <c r="A53" s="9">
        <v>43281</v>
      </c>
      <c r="B53" s="12">
        <v>3.4000000000000002E-2</v>
      </c>
      <c r="C53" s="12">
        <v>35</v>
      </c>
      <c r="D53" s="12">
        <v>2</v>
      </c>
      <c r="E53" s="12">
        <v>12.7</v>
      </c>
      <c r="F53" s="12">
        <v>20.9</v>
      </c>
      <c r="G53" s="12">
        <v>7.77</v>
      </c>
      <c r="H53" s="12">
        <v>7.77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</row>
    <row r="54" spans="1:15" x14ac:dyDescent="0.25">
      <c r="A54" s="9">
        <v>43312</v>
      </c>
      <c r="B54" s="12">
        <v>2.3699999999999999E-2</v>
      </c>
      <c r="C54" s="12">
        <v>35</v>
      </c>
      <c r="D54" s="12">
        <v>3</v>
      </c>
      <c r="E54" s="12">
        <v>13.8</v>
      </c>
      <c r="F54" s="12">
        <v>13.8</v>
      </c>
      <c r="G54" s="12">
        <v>7.48</v>
      </c>
      <c r="H54" s="12">
        <v>7.48</v>
      </c>
      <c r="I54" s="12">
        <v>1.21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</row>
    <row r="55" spans="1:15" x14ac:dyDescent="0.25">
      <c r="A55" s="9">
        <v>43343</v>
      </c>
      <c r="B55" s="12">
        <v>1.6E-2</v>
      </c>
      <c r="C55" s="12">
        <v>35</v>
      </c>
      <c r="D55" s="12">
        <v>2</v>
      </c>
      <c r="E55" s="12">
        <v>13.3</v>
      </c>
      <c r="F55" s="12">
        <v>21.5</v>
      </c>
      <c r="G55" s="12">
        <v>7.89</v>
      </c>
      <c r="H55" s="12">
        <v>7.89</v>
      </c>
      <c r="I55" s="12">
        <v>1.51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</row>
    <row r="56" spans="1:15" x14ac:dyDescent="0.25">
      <c r="A56" s="9">
        <v>43373</v>
      </c>
      <c r="B56" s="12">
        <v>1.9949999999999999E-2</v>
      </c>
      <c r="C56" s="12">
        <v>35</v>
      </c>
      <c r="D56" s="12">
        <v>3</v>
      </c>
      <c r="E56" s="12">
        <v>24.8</v>
      </c>
      <c r="F56" s="12">
        <v>42</v>
      </c>
      <c r="G56" s="12">
        <v>7.21</v>
      </c>
      <c r="H56" s="12">
        <v>7.21</v>
      </c>
      <c r="I56" s="12">
        <v>2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</row>
    <row r="57" spans="1:15" x14ac:dyDescent="0.25">
      <c r="A57" s="9">
        <v>43404</v>
      </c>
      <c r="B57" s="12">
        <v>1.0999999999999999E-2</v>
      </c>
      <c r="C57" s="12">
        <v>35</v>
      </c>
      <c r="D57" s="12">
        <v>2</v>
      </c>
      <c r="E57" s="12">
        <v>2.95</v>
      </c>
      <c r="F57" s="12">
        <v>3.9</v>
      </c>
      <c r="G57" s="12">
        <v>7.28</v>
      </c>
      <c r="H57" s="12">
        <v>7.28</v>
      </c>
      <c r="I57" s="12">
        <v>1.18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</row>
    <row r="58" spans="1:15" x14ac:dyDescent="0.25">
      <c r="A58" s="9">
        <v>43434</v>
      </c>
      <c r="B58" s="12">
        <v>0.05</v>
      </c>
      <c r="C58" s="12">
        <v>35</v>
      </c>
      <c r="D58" s="12">
        <v>5</v>
      </c>
      <c r="E58" s="12">
        <v>8.15</v>
      </c>
      <c r="F58" s="12">
        <v>10.5</v>
      </c>
      <c r="G58" s="12">
        <v>6.6</v>
      </c>
      <c r="H58" s="12">
        <v>6.6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</row>
    <row r="59" spans="1:15" x14ac:dyDescent="0.25">
      <c r="A59" s="9">
        <v>43465</v>
      </c>
      <c r="B59" s="12">
        <v>5.0000000000000001E-3</v>
      </c>
      <c r="C59" s="12">
        <v>35</v>
      </c>
      <c r="D59" s="12">
        <v>2</v>
      </c>
      <c r="E59" s="12">
        <v>2.4</v>
      </c>
      <c r="F59" s="12">
        <v>4.8</v>
      </c>
      <c r="G59" s="12">
        <v>6.53</v>
      </c>
      <c r="H59" s="12">
        <v>6.53</v>
      </c>
      <c r="I59" s="12">
        <v>1.3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</row>
    <row r="60" spans="1:15" x14ac:dyDescent="0.25">
      <c r="A60" s="9">
        <v>43496</v>
      </c>
      <c r="B60" s="12">
        <v>1.6799999999999999E-2</v>
      </c>
      <c r="C60" s="12">
        <v>35</v>
      </c>
      <c r="D60" s="12">
        <v>1</v>
      </c>
      <c r="E60" s="12">
        <v>5</v>
      </c>
      <c r="F60" s="12">
        <v>5</v>
      </c>
      <c r="G60" s="12">
        <v>6.58</v>
      </c>
      <c r="H60" s="12">
        <v>6.58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</row>
    <row r="61" spans="1:15" x14ac:dyDescent="0.25">
      <c r="A61" s="9">
        <v>43524</v>
      </c>
      <c r="B61" s="12" t="s">
        <v>5</v>
      </c>
      <c r="C61" s="12" t="s">
        <v>5</v>
      </c>
      <c r="D61" s="12" t="s">
        <v>5</v>
      </c>
      <c r="E61" s="12" t="s">
        <v>5</v>
      </c>
      <c r="F61" s="12" t="s">
        <v>5</v>
      </c>
      <c r="G61" s="12" t="s">
        <v>5</v>
      </c>
      <c r="H61" s="12" t="s">
        <v>5</v>
      </c>
      <c r="I61" s="12" t="s">
        <v>5</v>
      </c>
      <c r="J61" s="12" t="s">
        <v>5</v>
      </c>
      <c r="K61" s="12" t="s">
        <v>5</v>
      </c>
      <c r="L61" s="12" t="s">
        <v>5</v>
      </c>
      <c r="M61" s="12" t="s">
        <v>5</v>
      </c>
      <c r="N61" s="12" t="s">
        <v>5</v>
      </c>
      <c r="O61" s="12" t="s">
        <v>5</v>
      </c>
    </row>
    <row r="62" spans="1:15" x14ac:dyDescent="0.25">
      <c r="A62" s="9">
        <v>43555</v>
      </c>
      <c r="B62" s="12" t="s">
        <v>5</v>
      </c>
      <c r="C62" s="12" t="s">
        <v>5</v>
      </c>
      <c r="D62" s="12" t="s">
        <v>5</v>
      </c>
      <c r="E62" s="12" t="s">
        <v>5</v>
      </c>
      <c r="F62" s="12" t="s">
        <v>5</v>
      </c>
      <c r="G62" s="12" t="s">
        <v>5</v>
      </c>
      <c r="H62" s="12" t="s">
        <v>5</v>
      </c>
      <c r="I62" s="12" t="s">
        <v>5</v>
      </c>
      <c r="J62" s="12" t="s">
        <v>5</v>
      </c>
      <c r="K62" s="12" t="s">
        <v>5</v>
      </c>
      <c r="L62" s="12" t="s">
        <v>5</v>
      </c>
      <c r="M62" s="12" t="s">
        <v>5</v>
      </c>
      <c r="N62" s="12" t="s">
        <v>5</v>
      </c>
      <c r="O62" s="12" t="s">
        <v>5</v>
      </c>
    </row>
    <row r="63" spans="1:15" x14ac:dyDescent="0.25">
      <c r="A63" s="9">
        <v>43585</v>
      </c>
      <c r="B63" s="12">
        <v>1.4999999999999999E-2</v>
      </c>
      <c r="C63" s="12">
        <v>35</v>
      </c>
      <c r="D63" s="12">
        <v>2</v>
      </c>
      <c r="E63" s="12">
        <v>25</v>
      </c>
      <c r="F63" s="12">
        <v>31</v>
      </c>
      <c r="G63" s="12">
        <v>7.84</v>
      </c>
      <c r="H63" s="12">
        <v>7.84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</row>
    <row r="64" spans="1:15" x14ac:dyDescent="0.25">
      <c r="A64" s="9">
        <v>43616</v>
      </c>
      <c r="B64" s="12" t="s">
        <v>5</v>
      </c>
      <c r="C64" s="12" t="s">
        <v>5</v>
      </c>
      <c r="D64" s="12" t="s">
        <v>5</v>
      </c>
      <c r="E64" s="12" t="s">
        <v>5</v>
      </c>
      <c r="F64" s="12" t="s">
        <v>5</v>
      </c>
      <c r="G64" s="12" t="s">
        <v>5</v>
      </c>
      <c r="H64" s="12" t="s">
        <v>5</v>
      </c>
      <c r="I64" s="12" t="s">
        <v>5</v>
      </c>
      <c r="J64" s="12" t="s">
        <v>5</v>
      </c>
      <c r="K64" s="12" t="s">
        <v>5</v>
      </c>
      <c r="L64" s="12" t="s">
        <v>5</v>
      </c>
      <c r="M64" s="12" t="s">
        <v>5</v>
      </c>
      <c r="N64" s="12" t="s">
        <v>5</v>
      </c>
      <c r="O64" s="12" t="s">
        <v>5</v>
      </c>
    </row>
    <row r="65" spans="1:15" x14ac:dyDescent="0.25">
      <c r="A65" s="9">
        <v>43646</v>
      </c>
      <c r="B65" s="12">
        <v>8.3999999999999995E-3</v>
      </c>
      <c r="C65" s="12">
        <v>35</v>
      </c>
      <c r="D65" s="12">
        <v>3</v>
      </c>
      <c r="E65" s="12">
        <v>9.8550000000000004</v>
      </c>
      <c r="F65" s="12">
        <v>12.7</v>
      </c>
      <c r="G65" s="12">
        <v>7.68</v>
      </c>
      <c r="H65" s="12">
        <v>7.68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</row>
    <row r="66" spans="1:15" x14ac:dyDescent="0.25">
      <c r="A66" s="9">
        <v>43677</v>
      </c>
      <c r="B66" s="12">
        <v>6.0000000000000001E-3</v>
      </c>
      <c r="C66" s="12">
        <v>35</v>
      </c>
      <c r="D66" s="12">
        <v>1</v>
      </c>
      <c r="E66" s="12">
        <v>11</v>
      </c>
      <c r="F66" s="12">
        <v>11</v>
      </c>
      <c r="G66" s="12">
        <v>7.48</v>
      </c>
      <c r="H66" s="12">
        <v>7.48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</row>
    <row r="67" spans="1:15" x14ac:dyDescent="0.25">
      <c r="A67" s="9">
        <v>43708</v>
      </c>
      <c r="B67" s="12">
        <v>8.3999999999999995E-3</v>
      </c>
      <c r="C67" s="12">
        <v>35</v>
      </c>
      <c r="D67" s="12">
        <v>1</v>
      </c>
      <c r="E67" s="12">
        <v>10.1</v>
      </c>
      <c r="F67" s="12">
        <v>10.1</v>
      </c>
      <c r="G67" s="12">
        <v>7.32</v>
      </c>
      <c r="H67" s="12">
        <v>7.32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</row>
    <row r="68" spans="1:15" x14ac:dyDescent="0.25">
      <c r="A68" s="9">
        <v>43738</v>
      </c>
      <c r="B68" s="12">
        <v>2.0999999999999999E-3</v>
      </c>
      <c r="C68" s="12">
        <v>35</v>
      </c>
      <c r="D68" s="12">
        <v>1</v>
      </c>
      <c r="E68" s="12">
        <v>10.3</v>
      </c>
      <c r="F68" s="12">
        <v>10.3</v>
      </c>
      <c r="G68" s="12">
        <v>7.65</v>
      </c>
      <c r="H68" s="12">
        <v>7.65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</row>
    <row r="69" spans="1:15" x14ac:dyDescent="0.25">
      <c r="A69" s="9">
        <v>43769</v>
      </c>
      <c r="B69" s="12">
        <v>4.1999999999999997E-3</v>
      </c>
      <c r="C69" s="12">
        <v>35</v>
      </c>
      <c r="D69" s="12">
        <v>2</v>
      </c>
      <c r="E69" s="12">
        <v>6.85</v>
      </c>
      <c r="F69" s="12">
        <v>9.1999999999999993</v>
      </c>
      <c r="G69" s="12">
        <v>6.79</v>
      </c>
      <c r="H69" s="12">
        <v>6.79</v>
      </c>
      <c r="I69" s="12">
        <v>0</v>
      </c>
      <c r="J69" s="12">
        <v>0</v>
      </c>
      <c r="K69" s="12">
        <v>0</v>
      </c>
      <c r="L69" s="12">
        <v>0.1</v>
      </c>
      <c r="M69" s="12">
        <v>0.18</v>
      </c>
      <c r="N69" s="12">
        <v>0</v>
      </c>
      <c r="O69" s="12">
        <v>0</v>
      </c>
    </row>
    <row r="70" spans="1:15" x14ac:dyDescent="0.25">
      <c r="A70" s="9">
        <v>43799</v>
      </c>
      <c r="B70" s="12">
        <v>6.3E-3</v>
      </c>
      <c r="C70" s="12">
        <v>35</v>
      </c>
      <c r="D70" s="12">
        <v>2</v>
      </c>
      <c r="E70" s="12">
        <v>11.5</v>
      </c>
      <c r="F70" s="12">
        <v>17</v>
      </c>
      <c r="G70" s="12">
        <v>7.25</v>
      </c>
      <c r="H70" s="12">
        <v>7.25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</row>
    <row r="71" spans="1:15" x14ac:dyDescent="0.25">
      <c r="A71" s="9">
        <v>43830</v>
      </c>
      <c r="B71" s="12">
        <v>1.26E-2</v>
      </c>
      <c r="C71" s="12">
        <v>35</v>
      </c>
      <c r="D71" s="12">
        <v>6</v>
      </c>
      <c r="E71" s="19">
        <v>34.67</v>
      </c>
      <c r="F71" s="12">
        <v>78</v>
      </c>
      <c r="G71" s="12">
        <v>7.75</v>
      </c>
      <c r="H71" s="12">
        <v>7.75</v>
      </c>
      <c r="I71" s="12">
        <v>0</v>
      </c>
      <c r="J71" s="12">
        <v>0</v>
      </c>
      <c r="K71" s="12">
        <v>0</v>
      </c>
      <c r="L71" s="19">
        <v>0.21</v>
      </c>
      <c r="M71" s="12">
        <v>0.4</v>
      </c>
      <c r="N71" s="12">
        <v>0</v>
      </c>
      <c r="O71" s="12">
        <v>0</v>
      </c>
    </row>
    <row r="72" spans="1:15" x14ac:dyDescent="0.25">
      <c r="A72" s="9">
        <v>43861</v>
      </c>
      <c r="B72" s="12">
        <v>4.1999999999999997E-3</v>
      </c>
      <c r="C72" s="12">
        <v>35</v>
      </c>
      <c r="D72" s="12">
        <v>1</v>
      </c>
      <c r="E72" s="12">
        <v>24</v>
      </c>
      <c r="F72" s="12">
        <v>24</v>
      </c>
      <c r="G72" s="12">
        <v>7.53</v>
      </c>
      <c r="H72" s="12">
        <v>7.53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</row>
    <row r="73" spans="1:15" x14ac:dyDescent="0.25">
      <c r="A73" s="9">
        <v>43890</v>
      </c>
      <c r="B73" s="12">
        <v>4.1999999999999997E-3</v>
      </c>
      <c r="C73" s="12">
        <v>35</v>
      </c>
      <c r="D73" s="12">
        <v>2</v>
      </c>
      <c r="E73" s="12">
        <v>12.35</v>
      </c>
      <c r="F73" s="12">
        <v>18</v>
      </c>
      <c r="G73" s="12">
        <v>7.54</v>
      </c>
      <c r="H73" s="12">
        <v>7.54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</row>
    <row r="74" spans="1:15" x14ac:dyDescent="0.25">
      <c r="A74" s="9">
        <v>43921</v>
      </c>
      <c r="B74" s="12">
        <v>3.3599999999999998E-2</v>
      </c>
      <c r="C74" s="12">
        <v>35</v>
      </c>
      <c r="D74" s="12">
        <v>2</v>
      </c>
      <c r="E74" s="12">
        <v>16</v>
      </c>
      <c r="F74" s="12">
        <v>27</v>
      </c>
      <c r="G74" s="12">
        <v>7.5</v>
      </c>
      <c r="H74" s="12">
        <v>7.5</v>
      </c>
      <c r="I74" s="12">
        <v>0</v>
      </c>
      <c r="J74" s="12">
        <v>0</v>
      </c>
      <c r="K74" s="12">
        <v>0</v>
      </c>
      <c r="L74" s="12">
        <v>0.1</v>
      </c>
      <c r="M74" s="12">
        <v>0.1</v>
      </c>
      <c r="N74" s="12">
        <v>0</v>
      </c>
      <c r="O74" s="12">
        <v>0</v>
      </c>
    </row>
    <row r="75" spans="1:15" x14ac:dyDescent="0.25">
      <c r="A75" s="9">
        <v>43951</v>
      </c>
      <c r="B75" s="12">
        <v>2.5999999999999999E-2</v>
      </c>
      <c r="C75" s="12">
        <v>35</v>
      </c>
      <c r="D75" s="12">
        <v>6</v>
      </c>
      <c r="E75" s="12">
        <v>8</v>
      </c>
      <c r="F75" s="12">
        <v>9</v>
      </c>
      <c r="G75" s="12">
        <v>7.12</v>
      </c>
      <c r="H75" s="12">
        <v>7.12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</row>
    <row r="76" spans="1:15" x14ac:dyDescent="0.25">
      <c r="A76" s="9">
        <v>43982</v>
      </c>
      <c r="B76" s="12" t="s">
        <v>7</v>
      </c>
      <c r="C76" s="12" t="s">
        <v>7</v>
      </c>
      <c r="D76" s="12" t="s">
        <v>7</v>
      </c>
      <c r="E76" s="12" t="s">
        <v>7</v>
      </c>
      <c r="F76" s="12" t="s">
        <v>7</v>
      </c>
      <c r="G76" s="12" t="s">
        <v>7</v>
      </c>
      <c r="H76" s="12" t="s">
        <v>7</v>
      </c>
      <c r="I76" s="12" t="s">
        <v>7</v>
      </c>
      <c r="J76" s="12" t="s">
        <v>7</v>
      </c>
      <c r="K76" s="12" t="s">
        <v>7</v>
      </c>
      <c r="L76" s="12" t="s">
        <v>7</v>
      </c>
      <c r="M76" s="12" t="s">
        <v>7</v>
      </c>
      <c r="N76" s="12" t="s">
        <v>7</v>
      </c>
      <c r="O76" s="12" t="s">
        <v>7</v>
      </c>
    </row>
    <row r="77" spans="1:15" x14ac:dyDescent="0.25">
      <c r="A77" s="9">
        <v>44012</v>
      </c>
      <c r="B77" s="12">
        <v>2.0999999999999999E-3</v>
      </c>
      <c r="C77" s="12">
        <v>35</v>
      </c>
      <c r="D77" s="12">
        <v>2</v>
      </c>
      <c r="E77" s="12">
        <v>10</v>
      </c>
      <c r="F77" s="12">
        <v>11</v>
      </c>
      <c r="G77" s="12">
        <v>6.75</v>
      </c>
      <c r="H77" s="12">
        <v>6.75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0.11</v>
      </c>
      <c r="O77" s="12">
        <v>0.11</v>
      </c>
    </row>
    <row r="78" spans="1:15" x14ac:dyDescent="0.25">
      <c r="A78" s="9">
        <v>44043</v>
      </c>
      <c r="B78" s="12">
        <v>9.1000000000000004E-3</v>
      </c>
      <c r="C78" s="12">
        <v>35</v>
      </c>
      <c r="D78" s="12">
        <v>2</v>
      </c>
      <c r="E78" s="12">
        <v>20</v>
      </c>
      <c r="F78" s="12">
        <v>30</v>
      </c>
      <c r="G78" s="12">
        <v>7.32</v>
      </c>
      <c r="H78" s="12">
        <v>7.32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</row>
    <row r="79" spans="1:15" x14ac:dyDescent="0.25">
      <c r="A79" s="9">
        <v>44074</v>
      </c>
      <c r="B79" s="12">
        <v>4.4669999999999996E-3</v>
      </c>
      <c r="C79" s="12">
        <v>35</v>
      </c>
      <c r="D79" s="12">
        <v>2</v>
      </c>
      <c r="E79" s="19">
        <v>36</v>
      </c>
      <c r="F79" s="12">
        <v>36</v>
      </c>
      <c r="G79" s="12">
        <v>6.84</v>
      </c>
      <c r="H79" s="12">
        <v>6.84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</row>
    <row r="80" spans="1:15" x14ac:dyDescent="0.25">
      <c r="A80" s="9">
        <v>44104</v>
      </c>
      <c r="B80" s="12">
        <v>3.0782E-2</v>
      </c>
      <c r="C80" s="12">
        <v>35</v>
      </c>
      <c r="D80" s="12">
        <v>1</v>
      </c>
      <c r="E80" s="12">
        <v>19</v>
      </c>
      <c r="F80" s="12">
        <v>19</v>
      </c>
      <c r="G80" s="12">
        <v>7.18</v>
      </c>
      <c r="H80" s="12">
        <v>7.18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</row>
    <row r="81" spans="1:15" x14ac:dyDescent="0.25">
      <c r="A81" s="9">
        <v>44135</v>
      </c>
      <c r="B81" s="12">
        <v>0.02</v>
      </c>
      <c r="C81" s="12">
        <v>35</v>
      </c>
      <c r="D81" s="12">
        <v>5</v>
      </c>
      <c r="E81" s="12">
        <v>13.5</v>
      </c>
      <c r="F81" s="12">
        <v>18</v>
      </c>
      <c r="G81" s="12">
        <v>6.82</v>
      </c>
      <c r="H81" s="12">
        <v>6.82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</row>
    <row r="82" spans="1:15" x14ac:dyDescent="0.25">
      <c r="A82" s="9">
        <v>44165</v>
      </c>
      <c r="B82" s="12">
        <v>0.06</v>
      </c>
      <c r="C82" s="12">
        <v>35</v>
      </c>
      <c r="D82" s="12">
        <v>6</v>
      </c>
      <c r="E82" s="12">
        <v>9</v>
      </c>
      <c r="F82" s="12">
        <v>12</v>
      </c>
      <c r="G82" s="12">
        <v>7.06</v>
      </c>
      <c r="H82" s="12">
        <v>7.06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</row>
    <row r="83" spans="1:15" x14ac:dyDescent="0.25">
      <c r="A83" s="9">
        <v>44196</v>
      </c>
      <c r="B83" s="12">
        <v>0.161</v>
      </c>
      <c r="C83" s="12">
        <v>35</v>
      </c>
      <c r="D83" s="12">
        <v>5</v>
      </c>
      <c r="E83" s="12">
        <v>9.4</v>
      </c>
      <c r="F83" s="12">
        <v>16</v>
      </c>
      <c r="G83" s="12">
        <v>7.52</v>
      </c>
      <c r="H83" s="12">
        <v>7.52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</row>
    <row r="84" spans="1:15" x14ac:dyDescent="0.25">
      <c r="A84" s="9">
        <v>44227</v>
      </c>
      <c r="B84" s="12">
        <v>4.3999999999999997E-2</v>
      </c>
      <c r="C84" s="12">
        <v>35</v>
      </c>
      <c r="D84" s="12">
        <v>2</v>
      </c>
      <c r="E84" s="12">
        <v>8</v>
      </c>
      <c r="F84" s="12">
        <v>13</v>
      </c>
      <c r="G84" s="12">
        <v>7.6</v>
      </c>
      <c r="H84" s="12">
        <v>7.6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</row>
    <row r="85" spans="1:15" x14ac:dyDescent="0.25">
      <c r="A85" s="9">
        <v>44255</v>
      </c>
      <c r="B85" s="12">
        <v>0.02</v>
      </c>
      <c r="C85" s="12">
        <v>35</v>
      </c>
      <c r="D85" s="12">
        <v>3</v>
      </c>
      <c r="E85" s="12">
        <v>15.6</v>
      </c>
      <c r="F85" s="12">
        <v>19.2</v>
      </c>
      <c r="G85" s="12">
        <v>7.48</v>
      </c>
      <c r="H85" s="12">
        <v>7.48</v>
      </c>
      <c r="I85" s="12">
        <v>0</v>
      </c>
      <c r="J85" s="12">
        <v>0</v>
      </c>
      <c r="K85" s="12">
        <v>0</v>
      </c>
      <c r="L85" s="12">
        <v>0.06</v>
      </c>
      <c r="M85" s="12">
        <v>0.06</v>
      </c>
      <c r="N85" s="12">
        <v>0</v>
      </c>
      <c r="O85" s="12">
        <v>0</v>
      </c>
    </row>
    <row r="86" spans="1:15" x14ac:dyDescent="0.25">
      <c r="A86" s="9">
        <v>44286</v>
      </c>
      <c r="B86" s="12">
        <v>1.26E-2</v>
      </c>
      <c r="C86" s="12">
        <v>35</v>
      </c>
      <c r="D86" s="12">
        <v>2</v>
      </c>
      <c r="E86" s="12">
        <v>24.25</v>
      </c>
      <c r="F86" s="12">
        <v>36.5</v>
      </c>
      <c r="G86" s="12">
        <v>7.93</v>
      </c>
      <c r="H86" s="12">
        <v>7.93</v>
      </c>
      <c r="I86" s="12">
        <v>0</v>
      </c>
      <c r="J86" s="12">
        <v>0</v>
      </c>
      <c r="K86" s="12">
        <v>0</v>
      </c>
      <c r="L86" s="12">
        <v>0.05</v>
      </c>
      <c r="M86" s="12">
        <v>0.05</v>
      </c>
      <c r="N86" s="12">
        <v>0</v>
      </c>
      <c r="O86" s="12">
        <v>0</v>
      </c>
    </row>
    <row r="87" spans="1:15" x14ac:dyDescent="0.25">
      <c r="A87" s="9">
        <v>44316</v>
      </c>
      <c r="B87" s="12">
        <v>0.04</v>
      </c>
      <c r="C87" s="12">
        <v>35</v>
      </c>
      <c r="D87" s="12">
        <v>3</v>
      </c>
      <c r="E87" s="12">
        <v>3.4</v>
      </c>
      <c r="F87" s="12">
        <v>6</v>
      </c>
      <c r="G87" s="12">
        <v>7.85</v>
      </c>
      <c r="H87" s="12">
        <v>7.85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</row>
    <row r="88" spans="1:15" x14ac:dyDescent="0.25">
      <c r="A88" s="9">
        <v>44347</v>
      </c>
      <c r="B88" s="12">
        <v>5.5800000000000002E-2</v>
      </c>
      <c r="C88" s="12">
        <v>35</v>
      </c>
      <c r="D88" s="12">
        <v>3</v>
      </c>
      <c r="E88" s="12">
        <v>0.75</v>
      </c>
      <c r="F88" s="12">
        <v>1.5</v>
      </c>
      <c r="G88" s="12">
        <v>7.77</v>
      </c>
      <c r="H88" s="12">
        <v>7.77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</row>
    <row r="89" spans="1:15" x14ac:dyDescent="0.25">
      <c r="A89" s="9">
        <v>44377</v>
      </c>
      <c r="B89" s="12">
        <v>9.6408999999999995E-2</v>
      </c>
      <c r="C89" s="12">
        <v>35</v>
      </c>
      <c r="D89" s="12">
        <v>4</v>
      </c>
      <c r="E89" s="12">
        <v>9</v>
      </c>
      <c r="F89" s="12">
        <v>12</v>
      </c>
      <c r="G89" s="12">
        <v>7.48</v>
      </c>
      <c r="H89" s="12">
        <v>7.48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</row>
    <row r="90" spans="1:15" x14ac:dyDescent="0.25">
      <c r="A90" s="9">
        <v>44408</v>
      </c>
      <c r="B90" s="12">
        <v>0.27194000000000002</v>
      </c>
      <c r="C90" s="12">
        <v>35</v>
      </c>
      <c r="D90" s="12">
        <v>5</v>
      </c>
      <c r="E90" s="12">
        <v>9.92</v>
      </c>
      <c r="F90" s="12">
        <v>10.4</v>
      </c>
      <c r="G90" s="12">
        <v>6.79</v>
      </c>
      <c r="H90" s="12">
        <v>6.79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</row>
    <row r="91" spans="1:15" x14ac:dyDescent="0.25">
      <c r="A91" s="9">
        <v>44439</v>
      </c>
      <c r="B91" s="12">
        <v>0.153</v>
      </c>
      <c r="C91" s="12">
        <v>35</v>
      </c>
      <c r="D91" s="12">
        <v>7</v>
      </c>
      <c r="E91" s="12">
        <v>8.5</v>
      </c>
      <c r="F91" s="12">
        <v>11</v>
      </c>
      <c r="G91" s="12">
        <v>6.93</v>
      </c>
      <c r="H91" s="12">
        <v>6.93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</row>
    <row r="92" spans="1:15" x14ac:dyDescent="0.25">
      <c r="A92" s="9">
        <v>44469</v>
      </c>
      <c r="B92" s="12">
        <v>8.1000000000000003E-2</v>
      </c>
      <c r="C92" s="12">
        <v>35</v>
      </c>
      <c r="D92" s="12">
        <v>8</v>
      </c>
      <c r="E92" s="12">
        <v>3.335</v>
      </c>
      <c r="F92" s="12">
        <v>4</v>
      </c>
      <c r="G92" s="12">
        <v>7.64</v>
      </c>
      <c r="H92" s="12">
        <v>7.64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</row>
    <row r="93" spans="1:15" x14ac:dyDescent="0.25">
      <c r="A93" s="9">
        <v>44500</v>
      </c>
      <c r="B93" s="12">
        <v>0.18249699999999999</v>
      </c>
      <c r="C93" s="12">
        <v>35</v>
      </c>
      <c r="D93" s="12">
        <v>4</v>
      </c>
      <c r="E93" s="12">
        <v>4.25</v>
      </c>
      <c r="F93" s="12">
        <v>5</v>
      </c>
      <c r="G93" s="12">
        <v>7.13</v>
      </c>
      <c r="H93" s="12">
        <v>7.13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</row>
    <row r="94" spans="1:15" x14ac:dyDescent="0.25">
      <c r="A94" s="9">
        <v>44530</v>
      </c>
      <c r="B94" s="12">
        <v>5.2400000000000002E-2</v>
      </c>
      <c r="C94" s="12">
        <v>35</v>
      </c>
      <c r="D94" s="12">
        <v>2</v>
      </c>
      <c r="E94" s="12">
        <v>3.665</v>
      </c>
      <c r="F94" s="12">
        <v>4.33</v>
      </c>
      <c r="G94" s="12">
        <v>7.28</v>
      </c>
      <c r="H94" s="12">
        <v>7.28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E2649-E987-4B15-B073-01A6D4075D32}">
  <dimension ref="A1:B38"/>
  <sheetViews>
    <sheetView workbookViewId="0">
      <selection activeCell="I16" sqref="I16"/>
    </sheetView>
  </sheetViews>
  <sheetFormatPr defaultColWidth="8.7109375" defaultRowHeight="15" x14ac:dyDescent="0.25"/>
  <cols>
    <col min="1" max="1" width="15.5703125" style="10" customWidth="1"/>
    <col min="2" max="2" width="10.5703125" style="2" customWidth="1"/>
    <col min="3" max="16384" width="8.7109375" style="2"/>
  </cols>
  <sheetData>
    <row r="1" spans="1:2" x14ac:dyDescent="0.25">
      <c r="A1" s="18" t="s">
        <v>126</v>
      </c>
      <c r="B1" s="17"/>
    </row>
    <row r="2" spans="1:2" ht="42.75" x14ac:dyDescent="0.25">
      <c r="A2" s="15" t="s">
        <v>41</v>
      </c>
      <c r="B2" s="16" t="s">
        <v>11</v>
      </c>
    </row>
    <row r="3" spans="1:2" x14ac:dyDescent="0.25">
      <c r="A3" s="15"/>
      <c r="B3" s="16" t="s">
        <v>58</v>
      </c>
    </row>
    <row r="4" spans="1:2" x14ac:dyDescent="0.25">
      <c r="A4" s="15" t="s">
        <v>42</v>
      </c>
      <c r="B4" s="14" t="s">
        <v>48</v>
      </c>
    </row>
    <row r="5" spans="1:2" x14ac:dyDescent="0.25">
      <c r="A5" s="15" t="s">
        <v>43</v>
      </c>
      <c r="B5" s="14" t="s">
        <v>49</v>
      </c>
    </row>
    <row r="6" spans="1:2" x14ac:dyDescent="0.25">
      <c r="A6" s="15" t="s">
        <v>44</v>
      </c>
      <c r="B6" s="14">
        <f>IF(COUNTIF($B$11:$B$34,"*&lt;*")&lt;&gt;0,0,MIN($B$11:$B$34))</f>
        <v>0</v>
      </c>
    </row>
    <row r="7" spans="1:2" x14ac:dyDescent="0.25">
      <c r="A7" s="15" t="s">
        <v>45</v>
      </c>
      <c r="B7" s="14">
        <f>IF(SUM($B$11:$B$34)=0,0,MAX($B$11:$B$34))</f>
        <v>0.2</v>
      </c>
    </row>
    <row r="8" spans="1:2" x14ac:dyDescent="0.25">
      <c r="A8" s="15" t="s">
        <v>46</v>
      </c>
      <c r="B8" s="14">
        <f>IFERROR(IF(ISODD(COUNTA($B$11:$B$34)),LARGE($B$11:$B$34,INT(COUNTA($B$11:$B$34)/2)+1),(LARGE($B$11:$B$34,INT(COUNTA($B$11:$B$34)/2)+1)+LARGE($B$11:$B$34,INT(COUNTA($B$11:$B$34)/2)))/2),IF(COUNT($B$11:$B$34)=COUNTA($B$11:$B$34)/2,SMALL($B$11:$B$34,1)/2, "Non-Detect"))</f>
        <v>0</v>
      </c>
    </row>
    <row r="9" spans="1:2" x14ac:dyDescent="0.25">
      <c r="A9" s="15" t="s">
        <v>47</v>
      </c>
      <c r="B9" s="14" t="s">
        <v>60</v>
      </c>
    </row>
    <row r="10" spans="1:2" ht="42.75" x14ac:dyDescent="0.25">
      <c r="A10" s="13" t="s">
        <v>79</v>
      </c>
      <c r="B10" s="12"/>
    </row>
    <row r="11" spans="1:2" x14ac:dyDescent="0.25">
      <c r="A11" s="9">
        <v>42004</v>
      </c>
      <c r="B11" s="12"/>
    </row>
    <row r="12" spans="1:2" x14ac:dyDescent="0.25">
      <c r="A12" s="9">
        <v>42094</v>
      </c>
      <c r="B12" s="12" t="s">
        <v>6</v>
      </c>
    </row>
    <row r="13" spans="1:2" x14ac:dyDescent="0.25">
      <c r="A13" s="9">
        <v>42185</v>
      </c>
      <c r="B13" s="12">
        <v>0</v>
      </c>
    </row>
    <row r="14" spans="1:2" x14ac:dyDescent="0.25">
      <c r="A14" s="9">
        <v>42277</v>
      </c>
      <c r="B14" s="12">
        <v>0</v>
      </c>
    </row>
    <row r="15" spans="1:2" x14ac:dyDescent="0.25">
      <c r="A15" s="9">
        <v>42369</v>
      </c>
      <c r="B15" s="12">
        <v>0</v>
      </c>
    </row>
    <row r="16" spans="1:2" x14ac:dyDescent="0.25">
      <c r="A16" s="9">
        <v>42460</v>
      </c>
      <c r="B16" s="12">
        <v>0</v>
      </c>
    </row>
    <row r="17" spans="1:2" x14ac:dyDescent="0.25">
      <c r="A17" s="9">
        <v>42551</v>
      </c>
      <c r="B17" s="12" t="s">
        <v>7</v>
      </c>
    </row>
    <row r="18" spans="1:2" x14ac:dyDescent="0.25">
      <c r="A18" s="9">
        <v>42643</v>
      </c>
      <c r="B18" s="12" t="s">
        <v>5</v>
      </c>
    </row>
    <row r="19" spans="1:2" x14ac:dyDescent="0.25">
      <c r="A19" s="9">
        <v>42735</v>
      </c>
      <c r="B19" s="12">
        <v>0</v>
      </c>
    </row>
    <row r="20" spans="1:2" x14ac:dyDescent="0.25">
      <c r="A20" s="9">
        <v>42825</v>
      </c>
      <c r="B20" s="12">
        <v>0</v>
      </c>
    </row>
    <row r="21" spans="1:2" x14ac:dyDescent="0.25">
      <c r="A21" s="9">
        <v>42916</v>
      </c>
      <c r="B21" s="12">
        <v>0</v>
      </c>
    </row>
    <row r="22" spans="1:2" x14ac:dyDescent="0.25">
      <c r="A22" s="9">
        <v>43008</v>
      </c>
      <c r="B22" s="12">
        <v>0.2</v>
      </c>
    </row>
    <row r="23" spans="1:2" x14ac:dyDescent="0.25">
      <c r="A23" s="9">
        <v>43100</v>
      </c>
      <c r="B23" s="12">
        <v>0</v>
      </c>
    </row>
    <row r="24" spans="1:2" x14ac:dyDescent="0.25">
      <c r="A24" s="9">
        <v>43190</v>
      </c>
      <c r="B24" s="12">
        <v>0</v>
      </c>
    </row>
    <row r="25" spans="1:2" x14ac:dyDescent="0.25">
      <c r="A25" s="9">
        <v>43281</v>
      </c>
      <c r="B25" s="12">
        <v>0</v>
      </c>
    </row>
    <row r="26" spans="1:2" x14ac:dyDescent="0.25">
      <c r="A26" s="9">
        <v>43373</v>
      </c>
      <c r="B26" s="12">
        <v>0</v>
      </c>
    </row>
    <row r="27" spans="1:2" x14ac:dyDescent="0.25">
      <c r="A27" s="9">
        <v>43465</v>
      </c>
      <c r="B27" s="12">
        <v>0</v>
      </c>
    </row>
    <row r="28" spans="1:2" x14ac:dyDescent="0.25">
      <c r="A28" s="9">
        <v>43555</v>
      </c>
      <c r="B28" s="12" t="s">
        <v>7</v>
      </c>
    </row>
    <row r="29" spans="1:2" x14ac:dyDescent="0.25">
      <c r="A29" s="9">
        <v>43646</v>
      </c>
      <c r="B29" s="12">
        <v>0</v>
      </c>
    </row>
    <row r="30" spans="1:2" x14ac:dyDescent="0.25">
      <c r="A30" s="9">
        <v>43738</v>
      </c>
      <c r="B30" s="12">
        <v>0</v>
      </c>
    </row>
    <row r="31" spans="1:2" x14ac:dyDescent="0.25">
      <c r="A31" s="9">
        <v>43830</v>
      </c>
      <c r="B31" s="12">
        <v>0</v>
      </c>
    </row>
    <row r="32" spans="1:2" x14ac:dyDescent="0.25">
      <c r="A32" s="9">
        <v>43921</v>
      </c>
      <c r="B32" s="12">
        <v>0</v>
      </c>
    </row>
    <row r="33" spans="1:2" x14ac:dyDescent="0.25">
      <c r="A33" s="9">
        <v>44012</v>
      </c>
      <c r="B33" s="12">
        <v>0</v>
      </c>
    </row>
    <row r="34" spans="1:2" x14ac:dyDescent="0.25">
      <c r="A34" s="9">
        <v>44104</v>
      </c>
      <c r="B34" s="12">
        <v>0</v>
      </c>
    </row>
    <row r="35" spans="1:2" x14ac:dyDescent="0.25">
      <c r="A35" s="9">
        <v>44196</v>
      </c>
      <c r="B35" s="12">
        <v>1.6</v>
      </c>
    </row>
    <row r="36" spans="1:2" x14ac:dyDescent="0.25">
      <c r="A36" s="9">
        <v>44286</v>
      </c>
      <c r="B36" s="12">
        <v>0</v>
      </c>
    </row>
    <row r="37" spans="1:2" x14ac:dyDescent="0.25">
      <c r="A37" s="9">
        <v>44377</v>
      </c>
      <c r="B37" s="12">
        <v>0</v>
      </c>
    </row>
    <row r="38" spans="1:2" x14ac:dyDescent="0.25">
      <c r="A38" s="9">
        <v>44469</v>
      </c>
      <c r="B38" s="12">
        <v>2.12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5EF59-E659-4300-B340-2A37AC69B98D}">
  <dimension ref="A1:Z32"/>
  <sheetViews>
    <sheetView workbookViewId="0">
      <selection activeCell="B41" sqref="B41"/>
    </sheetView>
  </sheetViews>
  <sheetFormatPr defaultColWidth="8.7109375" defaultRowHeight="15" x14ac:dyDescent="0.25"/>
  <cols>
    <col min="1" max="1" width="15.5703125" style="10" customWidth="1"/>
    <col min="2" max="26" width="10.5703125" style="2" customWidth="1"/>
    <col min="27" max="16384" width="8.7109375" style="2"/>
  </cols>
  <sheetData>
    <row r="1" spans="1:26" x14ac:dyDescent="0.25">
      <c r="A1" s="18" t="s">
        <v>127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42.75" x14ac:dyDescent="0.25">
      <c r="A2" s="15" t="s">
        <v>41</v>
      </c>
      <c r="B2" s="16" t="s">
        <v>62</v>
      </c>
      <c r="C2" s="16" t="s">
        <v>63</v>
      </c>
      <c r="D2" s="16" t="s">
        <v>13</v>
      </c>
      <c r="E2" s="16" t="s">
        <v>14</v>
      </c>
      <c r="F2" s="16" t="s">
        <v>15</v>
      </c>
      <c r="G2" s="16" t="s">
        <v>1</v>
      </c>
      <c r="H2" s="16" t="s">
        <v>16</v>
      </c>
      <c r="I2" s="16" t="s">
        <v>2</v>
      </c>
      <c r="J2" s="16" t="s">
        <v>17</v>
      </c>
      <c r="K2" s="16" t="s">
        <v>18</v>
      </c>
      <c r="L2" s="16" t="s">
        <v>19</v>
      </c>
      <c r="M2" s="16" t="s">
        <v>20</v>
      </c>
      <c r="N2" s="16" t="s">
        <v>21</v>
      </c>
      <c r="O2" s="16" t="s">
        <v>22</v>
      </c>
      <c r="P2" s="16" t="s">
        <v>23</v>
      </c>
      <c r="Q2" s="16" t="s">
        <v>24</v>
      </c>
      <c r="R2" s="16" t="s">
        <v>25</v>
      </c>
      <c r="S2" s="16" t="s">
        <v>26</v>
      </c>
      <c r="T2" s="16" t="s">
        <v>3</v>
      </c>
      <c r="U2" s="16" t="s">
        <v>27</v>
      </c>
      <c r="V2" s="16" t="s">
        <v>28</v>
      </c>
      <c r="W2" s="16" t="s">
        <v>29</v>
      </c>
      <c r="X2" s="16" t="s">
        <v>30</v>
      </c>
      <c r="Y2" s="16" t="s">
        <v>31</v>
      </c>
      <c r="Z2" s="16" t="s">
        <v>32</v>
      </c>
    </row>
    <row r="3" spans="1:26" x14ac:dyDescent="0.25">
      <c r="A3" s="15"/>
      <c r="B3" s="16" t="s">
        <v>58</v>
      </c>
      <c r="C3" s="16" t="s">
        <v>58</v>
      </c>
      <c r="D3" s="16" t="s">
        <v>58</v>
      </c>
      <c r="E3" s="16" t="s">
        <v>58</v>
      </c>
      <c r="F3" s="16" t="s">
        <v>58</v>
      </c>
      <c r="G3" s="16" t="s">
        <v>58</v>
      </c>
      <c r="H3" s="16" t="s">
        <v>58</v>
      </c>
      <c r="I3" s="16" t="s">
        <v>58</v>
      </c>
      <c r="J3" s="16" t="s">
        <v>58</v>
      </c>
      <c r="K3" s="16" t="s">
        <v>58</v>
      </c>
      <c r="L3" s="16" t="s">
        <v>58</v>
      </c>
      <c r="M3" s="16" t="s">
        <v>58</v>
      </c>
      <c r="N3" s="16" t="s">
        <v>58</v>
      </c>
      <c r="O3" s="16" t="s">
        <v>58</v>
      </c>
      <c r="P3" s="16" t="s">
        <v>58</v>
      </c>
      <c r="Q3" s="16" t="s">
        <v>58</v>
      </c>
      <c r="R3" s="16" t="s">
        <v>58</v>
      </c>
      <c r="S3" s="16" t="s">
        <v>58</v>
      </c>
      <c r="T3" s="16" t="s">
        <v>58</v>
      </c>
      <c r="U3" s="16" t="s">
        <v>58</v>
      </c>
      <c r="V3" s="16" t="s">
        <v>58</v>
      </c>
      <c r="W3" s="16" t="s">
        <v>58</v>
      </c>
      <c r="X3" s="16" t="s">
        <v>58</v>
      </c>
      <c r="Y3" s="16" t="s">
        <v>58</v>
      </c>
      <c r="Z3" s="16" t="s">
        <v>58</v>
      </c>
    </row>
    <row r="4" spans="1:26" x14ac:dyDescent="0.25">
      <c r="A4" s="15" t="s">
        <v>42</v>
      </c>
      <c r="B4" s="14" t="s">
        <v>48</v>
      </c>
      <c r="C4" s="14" t="s">
        <v>48</v>
      </c>
      <c r="D4" s="14" t="s">
        <v>48</v>
      </c>
      <c r="E4" s="14" t="s">
        <v>48</v>
      </c>
      <c r="F4" s="14" t="s">
        <v>48</v>
      </c>
      <c r="G4" s="14" t="s">
        <v>48</v>
      </c>
      <c r="H4" s="14" t="s">
        <v>48</v>
      </c>
      <c r="I4" s="14" t="s">
        <v>48</v>
      </c>
      <c r="J4" s="14" t="s">
        <v>48</v>
      </c>
      <c r="K4" s="14" t="s">
        <v>48</v>
      </c>
      <c r="L4" s="14" t="s">
        <v>48</v>
      </c>
      <c r="M4" s="14" t="s">
        <v>48</v>
      </c>
      <c r="N4" s="14" t="s">
        <v>61</v>
      </c>
      <c r="O4" s="14" t="s">
        <v>48</v>
      </c>
      <c r="P4" s="14" t="s">
        <v>48</v>
      </c>
      <c r="Q4" s="14" t="s">
        <v>48</v>
      </c>
      <c r="R4" s="14" t="s">
        <v>48</v>
      </c>
      <c r="S4" s="14" t="s">
        <v>48</v>
      </c>
      <c r="T4" s="14" t="s">
        <v>48</v>
      </c>
      <c r="U4" s="14" t="s">
        <v>48</v>
      </c>
      <c r="V4" s="14" t="s">
        <v>48</v>
      </c>
      <c r="W4" s="14" t="s">
        <v>48</v>
      </c>
      <c r="X4" s="14" t="s">
        <v>48</v>
      </c>
      <c r="Y4" s="14" t="s">
        <v>48</v>
      </c>
      <c r="Z4" s="14" t="s">
        <v>48</v>
      </c>
    </row>
    <row r="5" spans="1:26" x14ac:dyDescent="0.25">
      <c r="A5" s="15" t="s">
        <v>43</v>
      </c>
      <c r="B5" s="14" t="s">
        <v>49</v>
      </c>
      <c r="C5" s="14" t="s">
        <v>49</v>
      </c>
      <c r="D5" s="14" t="s">
        <v>49</v>
      </c>
      <c r="E5" s="14" t="s">
        <v>49</v>
      </c>
      <c r="F5" s="14" t="s">
        <v>49</v>
      </c>
      <c r="G5" s="14" t="s">
        <v>49</v>
      </c>
      <c r="H5" s="14" t="s">
        <v>49</v>
      </c>
      <c r="I5" s="14" t="s">
        <v>49</v>
      </c>
      <c r="J5" s="14" t="s">
        <v>49</v>
      </c>
      <c r="K5" s="14" t="s">
        <v>49</v>
      </c>
      <c r="L5" s="14" t="s">
        <v>49</v>
      </c>
      <c r="M5" s="14" t="s">
        <v>49</v>
      </c>
      <c r="N5" s="14" t="s">
        <v>49</v>
      </c>
      <c r="O5" s="14" t="s">
        <v>49</v>
      </c>
      <c r="P5" s="14" t="s">
        <v>49</v>
      </c>
      <c r="Q5" s="14" t="s">
        <v>49</v>
      </c>
      <c r="R5" s="14" t="s">
        <v>49</v>
      </c>
      <c r="S5" s="14" t="s">
        <v>49</v>
      </c>
      <c r="T5" s="14" t="s">
        <v>49</v>
      </c>
      <c r="U5" s="14" t="s">
        <v>49</v>
      </c>
      <c r="V5" s="14" t="s">
        <v>49</v>
      </c>
      <c r="W5" s="14" t="s">
        <v>49</v>
      </c>
      <c r="X5" s="14" t="s">
        <v>49</v>
      </c>
      <c r="Y5" s="14" t="s">
        <v>49</v>
      </c>
      <c r="Z5" s="14" t="s">
        <v>49</v>
      </c>
    </row>
    <row r="6" spans="1:26" x14ac:dyDescent="0.25">
      <c r="A6" s="15" t="s">
        <v>44</v>
      </c>
      <c r="B6" s="14">
        <f>IF(COUNTIF($B$11:$B$30,"*&lt;*")&lt;&gt;0,0,MIN($B$11:$B$30))</f>
        <v>0</v>
      </c>
      <c r="C6" s="14">
        <f>IF(COUNTIF($C$11:$C$30,"*&lt;*")&lt;&gt;0,0,MIN($C$11:$C$30))</f>
        <v>0</v>
      </c>
      <c r="D6" s="14">
        <f>IF(COUNTIF($D$11:$D$30,"*&lt;*")&lt;&gt;0,0,MIN($D$11:$D$30))</f>
        <v>0</v>
      </c>
      <c r="E6" s="14">
        <f>IF(COUNTIF($E$11:$E$30,"*&lt;*")&lt;&gt;0,0,MIN($E$11:$E$30))</f>
        <v>0</v>
      </c>
      <c r="F6" s="14">
        <f>IF(COUNTIF($F$11:$F$30,"*&lt;*")&lt;&gt;0,0,MIN($F$11:$F$30))</f>
        <v>0</v>
      </c>
      <c r="G6" s="14">
        <f>IF(COUNTIF($G$11:$G$30,"*&lt;*")&lt;&gt;0,0,MIN($G$11:$G$30))</f>
        <v>0</v>
      </c>
      <c r="H6" s="14">
        <f>IF(COUNTIF($H$11:$H$30,"*&lt;*")&lt;&gt;0,0,MIN($H$11:$H$30))</f>
        <v>0</v>
      </c>
      <c r="I6" s="14">
        <f>IF(COUNTIF($I$11:$I$30,"*&lt;*")&lt;&gt;0,0,MIN($I$11:$I$30))</f>
        <v>0</v>
      </c>
      <c r="J6" s="14">
        <f>IF(COUNTIF($J$11:$J$30,"*&lt;*")&lt;&gt;0,0,MIN($J$11:$J$30))</f>
        <v>0</v>
      </c>
      <c r="K6" s="14">
        <f>IF(COUNTIF($K$11:$K$30,"*&lt;*")&lt;&gt;0,0,MIN($K$11:$K$30))</f>
        <v>0</v>
      </c>
      <c r="L6" s="14">
        <f>IF(COUNTIF($L$11:$L$30,"*&lt;*")&lt;&gt;0,0,MIN($L$11:$L$30))</f>
        <v>0</v>
      </c>
      <c r="M6" s="14">
        <f>IF(COUNTIF($M$11:$M$30,"*&lt;*")&lt;&gt;0,0,MIN($M$11:$M$30))</f>
        <v>0</v>
      </c>
      <c r="N6" s="14">
        <f>IF(COUNTIF($N$11:$N$30,"*&lt;*")&lt;&gt;0,0,MIN($N$11:$N$30))</f>
        <v>0</v>
      </c>
      <c r="O6" s="14">
        <f>IF(COUNTIF($O$11:$O$30,"*&lt;*")&lt;&gt;0,0,MIN($O$11:$O$30))</f>
        <v>0</v>
      </c>
      <c r="P6" s="14">
        <f>IF(COUNTIF($P$11:$P$30,"*&lt;*")&lt;&gt;0,0,MIN($P$11:$P$30))</f>
        <v>0</v>
      </c>
      <c r="Q6" s="14">
        <f>IF(COUNTIF($Q$11:$Q$30,"*&lt;*")&lt;&gt;0,0,MIN($Q$11:$Q$30))</f>
        <v>0</v>
      </c>
      <c r="R6" s="14">
        <f>IF(COUNTIF($R$11:$R$30,"*&lt;*")&lt;&gt;0,0,MIN($R$11:$R$30))</f>
        <v>0</v>
      </c>
      <c r="S6" s="14">
        <f>IF(COUNTIF($S$11:$S$30,"*&lt;*")&lt;&gt;0,0,MIN($S$11:$S$30))</f>
        <v>0</v>
      </c>
      <c r="T6" s="14">
        <f>IF(COUNTIF($T$11:$T$30,"*&lt;*")&lt;&gt;0,0,MIN($T$11:$T$30))</f>
        <v>0</v>
      </c>
      <c r="U6" s="14">
        <f>IF(COUNTIF($U$11:$U$30,"*&lt;*")&lt;&gt;0,0,MIN($U$11:$U$30))</f>
        <v>0</v>
      </c>
      <c r="V6" s="14">
        <f>IF(COUNTIF($V$11:$V$30,"*&lt;*")&lt;&gt;0,0,MIN($V$11:$V$30))</f>
        <v>0</v>
      </c>
      <c r="W6" s="14">
        <f>IF(COUNTIF($W$11:$W$30,"*&lt;*")&lt;&gt;0,0,MIN($W$11:$W$30))</f>
        <v>0</v>
      </c>
      <c r="X6" s="14">
        <f>IF(COUNTIF($X$11:$X$30,"*&lt;*")&lt;&gt;0,0,MIN($X$11:$X$30))</f>
        <v>0</v>
      </c>
      <c r="Y6" s="14">
        <f>IF(COUNTIF($Y$11:$Y$30,"*&lt;*")&lt;&gt;0,0,MIN($Y$11:$Y$30))</f>
        <v>0</v>
      </c>
      <c r="Z6" s="14">
        <f>IF(COUNTIF($Z$11:$Z$30,"*&lt;*")&lt;&gt;0,0,MIN($Z$11:$Z$30))</f>
        <v>0</v>
      </c>
    </row>
    <row r="7" spans="1:26" x14ac:dyDescent="0.25">
      <c r="A7" s="15" t="s">
        <v>45</v>
      </c>
      <c r="B7" s="14">
        <f>IF(SUM($B$11:$B$30)=0,0,MAX($B$11:$B$30))</f>
        <v>19.7</v>
      </c>
      <c r="C7" s="14">
        <f>IF(SUM($C$11:$C$30)=0,0,MAX($C$11:$C$30))</f>
        <v>6</v>
      </c>
      <c r="D7" s="14">
        <f>IF(SUM($D$11:$D$30)=0,0,MAX($D$11:$D$30))</f>
        <v>0.125</v>
      </c>
      <c r="E7" s="14">
        <f>IF(SUM($E$11:$E$30)=0,0,MAX($E$11:$E$30))</f>
        <v>3.6999999999999998E-2</v>
      </c>
      <c r="F7" s="14">
        <f>IF(SUM($F$11:$F$30)=0,0,MAX($F$11:$F$30))</f>
        <v>0</v>
      </c>
      <c r="G7" s="14">
        <f>IF(SUM($G$11:$G$30)=0,0,MAX($G$11:$G$30))</f>
        <v>0</v>
      </c>
      <c r="H7" s="14">
        <f>IF(SUM($H$11:$H$30)=0,0,MAX($H$11:$H$30))</f>
        <v>0.11</v>
      </c>
      <c r="I7" s="14">
        <f>IF(SUM($I$11:$I$30)=0,0,MAX($I$11:$I$30))</f>
        <v>8.5000000000000006E-2</v>
      </c>
      <c r="J7" s="14">
        <f>IF(SUM($J$11:$J$30)=0,0,MAX($J$11:$J$30))</f>
        <v>0.35</v>
      </c>
      <c r="K7" s="14">
        <f>IF(SUM($K$11:$K$30)=0,0,MAX($K$11:$K$30))</f>
        <v>3.6999999999999998E-2</v>
      </c>
      <c r="L7" s="14">
        <f>IF(SUM($L$11:$L$30)=0,0,MAX($L$11:$L$30))</f>
        <v>0.03</v>
      </c>
      <c r="M7" s="14">
        <f>IF(SUM($M$11:$M$30)=0,0,MAX($M$11:$M$30))</f>
        <v>5.5E-2</v>
      </c>
      <c r="N7" s="14">
        <f>IF(SUM($N$11:$N$30)=0,0,MAX($N$11:$N$30))</f>
        <v>16000</v>
      </c>
      <c r="O7" s="14">
        <f>IF(SUM($O$11:$O$30)=0,0,MAX($O$11:$O$30))</f>
        <v>0</v>
      </c>
      <c r="P7" s="14">
        <f>IF(SUM($P$11:$P$30)=0,0,MAX($P$11:$P$30))</f>
        <v>0</v>
      </c>
      <c r="Q7" s="14">
        <f>IF(SUM($Q$11:$Q$30)=0,0,MAX($Q$11:$Q$30))</f>
        <v>0.56000000000000005</v>
      </c>
      <c r="R7" s="14">
        <f>IF(SUM($R$11:$R$30)=0,0,MAX($R$11:$R$30))</f>
        <v>8.6999999999999994E-2</v>
      </c>
      <c r="S7" s="14">
        <f>IF(SUM($S$11:$S$30)=0,0,MAX($S$11:$S$30))</f>
        <v>0.18</v>
      </c>
      <c r="T7" s="14">
        <f>IF(SUM($T$11:$T$30)=0,0,MAX($T$11:$T$30))</f>
        <v>0.41599999999999998</v>
      </c>
      <c r="U7" s="14">
        <f>IF(SUM($U$11:$U$30)=0,0,MAX($U$11:$U$30))</f>
        <v>0.13200000000000001</v>
      </c>
      <c r="V7" s="14">
        <f>IF(SUM($V$11:$V$30)=0,0,MAX($V$11:$V$30))</f>
        <v>18</v>
      </c>
      <c r="W7" s="14">
        <f>IF(SUM($W$11:$W$30)=0,0,MAX($W$11:$W$30))</f>
        <v>0.21</v>
      </c>
      <c r="X7" s="14">
        <f>IF(SUM($X$11:$X$30)=0,0,MAX($X$11:$X$30))</f>
        <v>45.4</v>
      </c>
      <c r="Y7" s="14">
        <f>IF(SUM($Y$11:$Y$30)=0,0,MAX($Y$11:$Y$30))</f>
        <v>0</v>
      </c>
      <c r="Z7" s="14">
        <f>IF(SUM($Z$11:$Z$30)=0,0,MAX($Z$11:$Z$30))</f>
        <v>0</v>
      </c>
    </row>
    <row r="8" spans="1:26" x14ac:dyDescent="0.25">
      <c r="A8" s="15" t="s">
        <v>46</v>
      </c>
      <c r="B8" s="14">
        <f>IFERROR(IF(ISODD(COUNTA($B$11:$B$30)),LARGE($B$11:$B$30,INT(COUNTA($B$11:$B$30)/2)+1),(LARGE($B$11:$B$30,INT(COUNTA($B$11:$B$30)/2)+1)+LARGE($B$11:$B$30,INT(COUNTA($B$11:$B$30)/2)))/2),IF(COUNT($B$11:$B$30)=COUNTA($B$11:$B$30)/2,SMALL($B$11:$B$30,1)/2, "Non-Detect"))</f>
        <v>1.23</v>
      </c>
      <c r="C8" s="14">
        <f>IFERROR(IF(ISODD(COUNTA($C$11:$C$30)),LARGE($C$11:$C$30,INT(COUNTA($C$11:$C$30)/2)+1),(LARGE($C$11:$C$30,INT(COUNTA($C$11:$C$30)/2)+1)+LARGE($C$11:$C$30,INT(COUNTA($C$11:$C$30)/2)))/2),IF(COUNT($C$11:$C$30)=COUNTA($C$11:$C$30)/2,SMALL($C$11:$C$30,1)/2, "Non-Detect"))</f>
        <v>0</v>
      </c>
      <c r="D8" s="14">
        <f>IFERROR(IF(ISODD(COUNTA($D$11:$D$30)),LARGE($D$11:$D$30,INT(COUNTA($D$11:$D$30)/2)+1),(LARGE($D$11:$D$30,INT(COUNTA($D$11:$D$30)/2)+1)+LARGE($D$11:$D$30,INT(COUNTA($D$11:$D$30)/2)))/2),IF(COUNT($D$11:$D$30)=COUNTA($D$11:$D$30)/2,SMALL($D$11:$D$30,1)/2, "Non-Detect"))</f>
        <v>0</v>
      </c>
      <c r="E8" s="14">
        <f>IFERROR(IF(ISODD(COUNTA($E$11:$E$30)),LARGE($E$11:$E$30,INT(COUNTA($E$11:$E$30)/2)+1),(LARGE($E$11:$E$30,INT(COUNTA($E$11:$E$30)/2)+1)+LARGE($E$11:$E$30,INT(COUNTA($E$11:$E$30)/2)))/2),IF(COUNT($E$11:$E$30)=COUNTA($E$11:$E$30)/2,SMALL($E$11:$E$30,1)/2, "Non-Detect"))</f>
        <v>0</v>
      </c>
      <c r="F8" s="14">
        <f>IFERROR(IF(ISODD(COUNTA($F$11:$F$30)),LARGE($F$11:$F$30,INT(COUNTA($F$11:$F$30)/2)+1),(LARGE($F$11:$F$30,INT(COUNTA($F$11:$F$30)/2)+1)+LARGE($F$11:$F$30,INT(COUNTA($F$11:$F$30)/2)))/2),IF(COUNT($F$11:$F$30)=COUNTA($F$11:$F$30)/2,SMALL($F$11:$F$30,1)/2, "Non-Detect"))</f>
        <v>0</v>
      </c>
      <c r="G8" s="14">
        <f>IFERROR(IF(ISODD(COUNTA($G$11:$G$30)),LARGE($G$11:$G$30,INT(COUNTA($G$11:$G$30)/2)+1),(LARGE($G$11:$G$30,INT(COUNTA($G$11:$G$30)/2)+1)+LARGE($G$11:$G$30,INT(COUNTA($G$11:$G$30)/2)))/2),IF(COUNT($G$11:$G$30)=COUNTA($G$11:$G$30)/2,SMALL($G$11:$G$30,1)/2, "Non-Detect"))</f>
        <v>0</v>
      </c>
      <c r="H8" s="14">
        <f>IFERROR(IF(ISODD(COUNTA($H$11:$H$30)),LARGE($H$11:$H$30,INT(COUNTA($H$11:$H$30)/2)+1),(LARGE($H$11:$H$30,INT(COUNTA($H$11:$H$30)/2)+1)+LARGE($H$11:$H$30,INT(COUNTA($H$11:$H$30)/2)))/2),IF(COUNT($H$11:$H$30)=COUNTA($H$11:$H$30)/2,SMALL($H$11:$H$30,1)/2, "Non-Detect"))</f>
        <v>0</v>
      </c>
      <c r="I8" s="14">
        <f>IFERROR(IF(ISODD(COUNTA($I$11:$I$30)),LARGE($I$11:$I$30,INT(COUNTA($I$11:$I$30)/2)+1),(LARGE($I$11:$I$30,INT(COUNTA($I$11:$I$30)/2)+1)+LARGE($I$11:$I$30,INT(COUNTA($I$11:$I$30)/2)))/2),IF(COUNT($I$11:$I$30)=COUNTA($I$11:$I$30)/2,SMALL($I$11:$I$30,1)/2, "Non-Detect"))</f>
        <v>0</v>
      </c>
      <c r="J8" s="14">
        <f>IFERROR(IF(ISODD(COUNTA($J$11:$J$30)),LARGE($J$11:$J$30,INT(COUNTA($J$11:$J$30)/2)+1),(LARGE($J$11:$J$30,INT(COUNTA($J$11:$J$30)/2)+1)+LARGE($J$11:$J$30,INT(COUNTA($J$11:$J$30)/2)))/2),IF(COUNT($J$11:$J$30)=COUNTA($J$11:$J$30)/2,SMALL($J$11:$J$30,1)/2, "Non-Detect"))</f>
        <v>0</v>
      </c>
      <c r="K8" s="14">
        <f>IFERROR(IF(ISODD(COUNTA($K$11:$K$30)),LARGE($K$11:$K$30,INT(COUNTA($K$11:$K$30)/2)+1),(LARGE($K$11:$K$30,INT(COUNTA($K$11:$K$30)/2)+1)+LARGE($K$11:$K$30,INT(COUNTA($K$11:$K$30)/2)))/2),IF(COUNT($K$11:$K$30)=COUNTA($K$11:$K$30)/2,SMALL($K$11:$K$30,1)/2, "Non-Detect"))</f>
        <v>0</v>
      </c>
      <c r="L8" s="14">
        <f>IFERROR(IF(ISODD(COUNTA($L$11:$L$30)),LARGE($L$11:$L$30,INT(COUNTA($L$11:$L$30)/2)+1),(LARGE($L$11:$L$30,INT(COUNTA($L$11:$L$30)/2)+1)+LARGE($L$11:$L$30,INT(COUNTA($L$11:$L$30)/2)))/2),IF(COUNT($L$11:$L$30)=COUNTA($L$11:$L$30)/2,SMALL($L$11:$L$30,1)/2, "Non-Detect"))</f>
        <v>0</v>
      </c>
      <c r="M8" s="14">
        <f>IFERROR(IF(ISODD(COUNTA($M$11:$M$30)),LARGE($M$11:$M$30,INT(COUNTA($M$11:$M$30)/2)+1),(LARGE($M$11:$M$30,INT(COUNTA($M$11:$M$30)/2)+1)+LARGE($M$11:$M$30,INT(COUNTA($M$11:$M$30)/2)))/2),IF(COUNT($M$11:$M$30)=COUNTA($M$11:$M$30)/2,SMALL($M$11:$M$30,1)/2, "Non-Detect"))</f>
        <v>0</v>
      </c>
      <c r="N8" s="14">
        <f>IFERROR(IF(ISODD(COUNTA($N$11:$N$30)),LARGE($N$11:$N$30,INT(COUNTA($N$11:$N$30)/2)+1),(LARGE($N$11:$N$30,INT(COUNTA($N$11:$N$30)/2)+1)+LARGE($N$11:$N$30,INT(COUNTA($N$11:$N$30)/2)))/2),IF(COUNT($N$11:$N$30)=COUNTA($N$11:$N$30)/2,SMALL($N$11:$N$30,1)/2, "Non-Detect"))</f>
        <v>10</v>
      </c>
      <c r="O8" s="14">
        <f>IFERROR(IF(ISODD(COUNTA($O$11:$O$30)),LARGE($O$11:$O$30,INT(COUNTA($O$11:$O$30)/2)+1),(LARGE($O$11:$O$30,INT(COUNTA($O$11:$O$30)/2)+1)+LARGE($O$11:$O$30,INT(COUNTA($O$11:$O$30)/2)))/2),IF(COUNT($O$11:$O$30)=COUNTA($O$11:$O$30)/2,SMALL($O$11:$O$30,1)/2, "Non-Detect"))</f>
        <v>0</v>
      </c>
      <c r="P8" s="14">
        <f>IFERROR(IF(ISODD(COUNTA($P$11:$P$30)),LARGE($P$11:$P$30,INT(COUNTA($P$11:$P$30)/2)+1),(LARGE($P$11:$P$30,INT(COUNTA($P$11:$P$30)/2)+1)+LARGE($P$11:$P$30,INT(COUNTA($P$11:$P$30)/2)))/2),IF(COUNT($P$11:$P$30)=COUNTA($P$11:$P$30)/2,SMALL($P$11:$P$30,1)/2, "Non-Detect"))</f>
        <v>0</v>
      </c>
      <c r="Q8" s="14">
        <f>IFERROR(IF(ISODD(COUNTA($Q$11:$Q$30)),LARGE($Q$11:$Q$30,INT(COUNTA($Q$11:$Q$30)/2)+1),(LARGE($Q$11:$Q$30,INT(COUNTA($Q$11:$Q$30)/2)+1)+LARGE($Q$11:$Q$30,INT(COUNTA($Q$11:$Q$30)/2)))/2),IF(COUNT($Q$11:$Q$30)=COUNTA($Q$11:$Q$30)/2,SMALL($Q$11:$Q$30,1)/2, "Non-Detect"))</f>
        <v>0</v>
      </c>
      <c r="R8" s="14">
        <f>IFERROR(IF(ISODD(COUNTA($R$11:$R$30)),LARGE($R$11:$R$30,INT(COUNTA($R$11:$R$30)/2)+1),(LARGE($R$11:$R$30,INT(COUNTA($R$11:$R$30)/2)+1)+LARGE($R$11:$R$30,INT(COUNTA($R$11:$R$30)/2)))/2),IF(COUNT($R$11:$R$30)=COUNTA($R$11:$R$30)/2,SMALL($R$11:$R$30,1)/2, "Non-Detect"))</f>
        <v>0</v>
      </c>
      <c r="S8" s="14">
        <f>IFERROR(IF(ISODD(COUNTA($S$11:$S$30)),LARGE($S$11:$S$30,INT(COUNTA($S$11:$S$30)/2)+1),(LARGE($S$11:$S$30,INT(COUNTA($S$11:$S$30)/2)+1)+LARGE($S$11:$S$30,INT(COUNTA($S$11:$S$30)/2)))/2),IF(COUNT($S$11:$S$30)=COUNTA($S$11:$S$30)/2,SMALL($S$11:$S$30,1)/2, "Non-Detect"))</f>
        <v>0</v>
      </c>
      <c r="T8" s="14">
        <f>IFERROR(IF(ISODD(COUNTA($T$11:$T$30)),LARGE($T$11:$T$30,INT(COUNTA($T$11:$T$30)/2)+1),(LARGE($T$11:$T$30,INT(COUNTA($T$11:$T$30)/2)+1)+LARGE($T$11:$T$30,INT(COUNTA($T$11:$T$30)/2)))/2),IF(COUNT($T$11:$T$30)=COUNTA($T$11:$T$30)/2,SMALL($T$11:$T$30,1)/2, "Non-Detect"))</f>
        <v>0</v>
      </c>
      <c r="U8" s="14">
        <f>IFERROR(IF(ISODD(COUNTA($U$11:$U$30)),LARGE($U$11:$U$30,INT(COUNTA($U$11:$U$30)/2)+1),(LARGE($U$11:$U$30,INT(COUNTA($U$11:$U$30)/2)+1)+LARGE($U$11:$U$30,INT(COUNTA($U$11:$U$30)/2)))/2),IF(COUNT($U$11:$U$30)=COUNTA($U$11:$U$30)/2,SMALL($U$11:$U$30,1)/2, "Non-Detect"))</f>
        <v>0</v>
      </c>
      <c r="V8" s="14">
        <f>IFERROR(IF(ISODD(COUNTA($V$11:$V$30)),LARGE($V$11:$V$30,INT(COUNTA($V$11:$V$30)/2)+1),(LARGE($V$11:$V$30,INT(COUNTA($V$11:$V$30)/2)+1)+LARGE($V$11:$V$30,INT(COUNTA($V$11:$V$30)/2)))/2),IF(COUNT($V$11:$V$30)=COUNTA($V$11:$V$30)/2,SMALL($V$11:$V$30,1)/2, "Non-Detect"))</f>
        <v>0</v>
      </c>
      <c r="W8" s="14">
        <f>IFERROR(IF(ISODD(COUNTA($W$11:$W$30)),LARGE($W$11:$W$30,INT(COUNTA($W$11:$W$30)/2)+1),(LARGE($W$11:$W$30,INT(COUNTA($W$11:$W$30)/2)+1)+LARGE($W$11:$W$30,INT(COUNTA($W$11:$W$30)/2)))/2),IF(COUNT($W$11:$W$30)=COUNTA($W$11:$W$30)/2,SMALL($W$11:$W$30,1)/2, "Non-Detect"))</f>
        <v>0</v>
      </c>
      <c r="X8" s="14">
        <f>IFERROR(IF(ISODD(COUNTA($X$11:$X$30)),LARGE($X$11:$X$30,INT(COUNTA($X$11:$X$30)/2)+1),(LARGE($X$11:$X$30,INT(COUNTA($X$11:$X$30)/2)+1)+LARGE($X$11:$X$30,INT(COUNTA($X$11:$X$30)/2)))/2),IF(COUNT($X$11:$X$30)=COUNTA($X$11:$X$30)/2,SMALL($X$11:$X$30,1)/2, "Non-Detect"))</f>
        <v>0</v>
      </c>
      <c r="Y8" s="14">
        <f>IFERROR(IF(ISODD(COUNTA($Y$11:$Y$30)),LARGE($Y$11:$Y$30,INT(COUNTA($Y$11:$Y$30)/2)+1),(LARGE($Y$11:$Y$30,INT(COUNTA($Y$11:$Y$30)/2)+1)+LARGE($Y$11:$Y$30,INT(COUNTA($Y$11:$Y$30)/2)))/2),IF(COUNT($Y$11:$Y$30)=COUNTA($Y$11:$Y$30)/2,SMALL($Y$11:$Y$30,1)/2, "Non-Detect"))</f>
        <v>0</v>
      </c>
      <c r="Z8" s="14">
        <f>IFERROR(IF(ISODD(COUNTA($Z$11:$Z$30)),LARGE($Z$11:$Z$30,INT(COUNTA($Z$11:$Z$30)/2)+1),(LARGE($Z$11:$Z$30,INT(COUNTA($Z$11:$Z$30)/2)+1)+LARGE($Z$11:$Z$30,INT(COUNTA($Z$11:$Z$30)/2)))/2),IF(COUNT($Z$11:$Z$30)=COUNTA($Z$11:$Z$30)/2,SMALL($Z$11:$Z$30,1)/2, "Non-Detect"))</f>
        <v>0</v>
      </c>
    </row>
    <row r="9" spans="1:26" x14ac:dyDescent="0.25">
      <c r="A9" s="15" t="s">
        <v>47</v>
      </c>
      <c r="B9" s="14" t="s">
        <v>60</v>
      </c>
      <c r="C9" s="14" t="s">
        <v>60</v>
      </c>
      <c r="D9" s="14" t="s">
        <v>60</v>
      </c>
      <c r="E9" s="14" t="s">
        <v>60</v>
      </c>
      <c r="F9" s="14" t="s">
        <v>60</v>
      </c>
      <c r="G9" s="14" t="s">
        <v>60</v>
      </c>
      <c r="H9" s="14" t="s">
        <v>60</v>
      </c>
      <c r="I9" s="14" t="s">
        <v>60</v>
      </c>
      <c r="J9" s="14" t="s">
        <v>60</v>
      </c>
      <c r="K9" s="14" t="s">
        <v>60</v>
      </c>
      <c r="L9" s="14" t="s">
        <v>60</v>
      </c>
      <c r="M9" s="14" t="s">
        <v>60</v>
      </c>
      <c r="N9" s="14" t="s">
        <v>60</v>
      </c>
      <c r="O9" s="14" t="s">
        <v>60</v>
      </c>
      <c r="P9" s="14" t="s">
        <v>60</v>
      </c>
      <c r="Q9" s="14" t="s">
        <v>60</v>
      </c>
      <c r="R9" s="14" t="s">
        <v>60</v>
      </c>
      <c r="S9" s="14" t="s">
        <v>60</v>
      </c>
      <c r="T9" s="14" t="s">
        <v>60</v>
      </c>
      <c r="U9" s="14" t="s">
        <v>60</v>
      </c>
      <c r="V9" s="14" t="s">
        <v>60</v>
      </c>
      <c r="W9" s="14" t="s">
        <v>60</v>
      </c>
      <c r="X9" s="14" t="s">
        <v>60</v>
      </c>
      <c r="Y9" s="14" t="s">
        <v>60</v>
      </c>
      <c r="Z9" s="14" t="s">
        <v>60</v>
      </c>
    </row>
    <row r="10" spans="1:26" ht="42.75" x14ac:dyDescent="0.25">
      <c r="A10" s="13" t="s">
        <v>79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x14ac:dyDescent="0.25">
      <c r="A11" s="9">
        <v>42004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x14ac:dyDescent="0.25">
      <c r="A12" s="9">
        <v>42094</v>
      </c>
      <c r="B12" s="12" t="s">
        <v>6</v>
      </c>
      <c r="C12" s="12" t="s">
        <v>6</v>
      </c>
      <c r="D12" s="12" t="s">
        <v>6</v>
      </c>
      <c r="E12" s="12" t="s">
        <v>6</v>
      </c>
      <c r="F12" s="12" t="s">
        <v>6</v>
      </c>
      <c r="G12" s="12" t="s">
        <v>6</v>
      </c>
      <c r="H12" s="12" t="s">
        <v>6</v>
      </c>
      <c r="I12" s="12" t="s">
        <v>6</v>
      </c>
      <c r="J12" s="12" t="s">
        <v>6</v>
      </c>
      <c r="K12" s="12" t="s">
        <v>6</v>
      </c>
      <c r="L12" s="12" t="s">
        <v>6</v>
      </c>
      <c r="M12" s="12" t="s">
        <v>6</v>
      </c>
      <c r="N12" s="12" t="s">
        <v>6</v>
      </c>
      <c r="O12" s="12" t="s">
        <v>6</v>
      </c>
      <c r="P12" s="12" t="s">
        <v>6</v>
      </c>
      <c r="Q12" s="12" t="s">
        <v>6</v>
      </c>
      <c r="R12" s="12" t="s">
        <v>6</v>
      </c>
      <c r="S12" s="12" t="s">
        <v>6</v>
      </c>
      <c r="T12" s="12" t="s">
        <v>6</v>
      </c>
      <c r="U12" s="12" t="s">
        <v>6</v>
      </c>
      <c r="V12" s="12" t="s">
        <v>6</v>
      </c>
      <c r="W12" s="12" t="s">
        <v>6</v>
      </c>
      <c r="X12" s="12" t="s">
        <v>6</v>
      </c>
      <c r="Y12" s="12" t="s">
        <v>6</v>
      </c>
      <c r="Z12" s="12" t="s">
        <v>6</v>
      </c>
    </row>
    <row r="13" spans="1:26" x14ac:dyDescent="0.25">
      <c r="A13" s="9">
        <v>42185</v>
      </c>
      <c r="B13" s="12">
        <v>0.52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0.08</v>
      </c>
      <c r="K13" s="12">
        <v>0</v>
      </c>
      <c r="L13" s="12">
        <v>0</v>
      </c>
      <c r="M13" s="12">
        <v>0</v>
      </c>
      <c r="N13" s="12">
        <v>6900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0.1</v>
      </c>
      <c r="V13" s="12">
        <v>0</v>
      </c>
      <c r="W13" s="12">
        <v>0.21</v>
      </c>
      <c r="X13" s="12">
        <v>0</v>
      </c>
      <c r="Y13" s="12">
        <v>0</v>
      </c>
      <c r="Z13" s="12">
        <v>0</v>
      </c>
    </row>
    <row r="14" spans="1:26" x14ac:dyDescent="0.25">
      <c r="A14" s="9">
        <v>42277</v>
      </c>
      <c r="B14" s="12">
        <v>0.25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1060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</row>
    <row r="15" spans="1:26" x14ac:dyDescent="0.25">
      <c r="A15" s="9">
        <v>42369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</row>
    <row r="16" spans="1:26" x14ac:dyDescent="0.25">
      <c r="A16" s="9">
        <v>42460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 t="s">
        <v>33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 t="s">
        <v>33</v>
      </c>
    </row>
    <row r="17" spans="1:26" x14ac:dyDescent="0.25">
      <c r="A17" s="9">
        <v>42551</v>
      </c>
      <c r="B17" s="12" t="s">
        <v>7</v>
      </c>
      <c r="C17" s="12" t="s">
        <v>7</v>
      </c>
      <c r="D17" s="12" t="s">
        <v>7</v>
      </c>
      <c r="E17" s="12" t="s">
        <v>7</v>
      </c>
      <c r="F17" s="12" t="s">
        <v>7</v>
      </c>
      <c r="G17" s="12" t="s">
        <v>7</v>
      </c>
      <c r="H17" s="12" t="s">
        <v>7</v>
      </c>
      <c r="I17" s="12" t="s">
        <v>7</v>
      </c>
      <c r="J17" s="12" t="s">
        <v>7</v>
      </c>
      <c r="K17" s="12" t="s">
        <v>7</v>
      </c>
      <c r="L17" s="12" t="s">
        <v>7</v>
      </c>
      <c r="M17" s="12" t="s">
        <v>7</v>
      </c>
      <c r="N17" s="12" t="s">
        <v>7</v>
      </c>
      <c r="O17" s="12" t="s">
        <v>7</v>
      </c>
      <c r="P17" s="12" t="s">
        <v>7</v>
      </c>
      <c r="Q17" s="12" t="s">
        <v>7</v>
      </c>
      <c r="R17" s="12" t="s">
        <v>7</v>
      </c>
      <c r="S17" s="12" t="s">
        <v>7</v>
      </c>
      <c r="T17" s="12" t="s">
        <v>7</v>
      </c>
      <c r="U17" s="12" t="s">
        <v>7</v>
      </c>
      <c r="V17" s="12" t="s">
        <v>7</v>
      </c>
      <c r="W17" s="12" t="s">
        <v>7</v>
      </c>
      <c r="X17" s="12" t="s">
        <v>7</v>
      </c>
      <c r="Y17" s="12" t="s">
        <v>7</v>
      </c>
      <c r="Z17" s="12" t="s">
        <v>7</v>
      </c>
    </row>
    <row r="18" spans="1:26" x14ac:dyDescent="0.25">
      <c r="A18" s="9">
        <v>42643</v>
      </c>
      <c r="B18" s="12" t="s">
        <v>5</v>
      </c>
      <c r="C18" s="12" t="s">
        <v>5</v>
      </c>
      <c r="D18" s="12" t="s">
        <v>5</v>
      </c>
      <c r="E18" s="12" t="s">
        <v>5</v>
      </c>
      <c r="F18" s="12" t="s">
        <v>5</v>
      </c>
      <c r="G18" s="12" t="s">
        <v>5</v>
      </c>
      <c r="H18" s="12" t="s">
        <v>5</v>
      </c>
      <c r="I18" s="12" t="s">
        <v>5</v>
      </c>
      <c r="J18" s="12" t="s">
        <v>5</v>
      </c>
      <c r="K18" s="12" t="s">
        <v>5</v>
      </c>
      <c r="L18" s="12" t="s">
        <v>5</v>
      </c>
      <c r="M18" s="12" t="s">
        <v>5</v>
      </c>
      <c r="N18" s="12" t="s">
        <v>5</v>
      </c>
      <c r="O18" s="12" t="s">
        <v>5</v>
      </c>
      <c r="P18" s="12" t="s">
        <v>5</v>
      </c>
      <c r="Q18" s="12" t="s">
        <v>5</v>
      </c>
      <c r="R18" s="12" t="s">
        <v>5</v>
      </c>
      <c r="S18" s="12" t="s">
        <v>5</v>
      </c>
      <c r="T18" s="12" t="s">
        <v>5</v>
      </c>
      <c r="U18" s="12" t="s">
        <v>5</v>
      </c>
      <c r="V18" s="12" t="s">
        <v>5</v>
      </c>
      <c r="W18" s="12" t="s">
        <v>5</v>
      </c>
      <c r="X18" s="12" t="s">
        <v>5</v>
      </c>
      <c r="Y18" s="12" t="s">
        <v>5</v>
      </c>
      <c r="Z18" s="12" t="s">
        <v>5</v>
      </c>
    </row>
    <row r="19" spans="1:26" x14ac:dyDescent="0.25">
      <c r="A19" s="9">
        <v>42735</v>
      </c>
      <c r="B19" s="12">
        <v>8.24</v>
      </c>
      <c r="C19" s="12">
        <v>3.4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0.13800000000000001</v>
      </c>
      <c r="K19" s="12">
        <v>0</v>
      </c>
      <c r="L19" s="12">
        <v>0</v>
      </c>
      <c r="M19" s="12">
        <v>0</v>
      </c>
      <c r="N19" s="12">
        <v>30</v>
      </c>
      <c r="O19" s="12">
        <v>0</v>
      </c>
      <c r="P19" s="12">
        <v>0</v>
      </c>
      <c r="Q19" s="12">
        <v>0.13700000000000001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0.121</v>
      </c>
      <c r="X19" s="12">
        <v>0</v>
      </c>
      <c r="Y19" s="12">
        <v>0</v>
      </c>
      <c r="Z19" s="12">
        <v>0</v>
      </c>
    </row>
    <row r="20" spans="1:26" x14ac:dyDescent="0.25">
      <c r="A20" s="9">
        <v>42825</v>
      </c>
      <c r="B20" s="12">
        <v>2.9</v>
      </c>
      <c r="C20" s="12">
        <v>0.77</v>
      </c>
      <c r="D20" s="12">
        <v>0</v>
      </c>
      <c r="E20" s="12">
        <v>3.6999999999999998E-2</v>
      </c>
      <c r="F20" s="12">
        <v>0</v>
      </c>
      <c r="G20" s="12">
        <v>0</v>
      </c>
      <c r="H20" s="12">
        <v>2.7E-2</v>
      </c>
      <c r="I20" s="12">
        <v>8.5000000000000006E-2</v>
      </c>
      <c r="J20" s="12">
        <v>5.8999999999999997E-2</v>
      </c>
      <c r="K20" s="12">
        <v>3.6999999999999998E-2</v>
      </c>
      <c r="L20" s="12">
        <v>0.03</v>
      </c>
      <c r="M20" s="12">
        <v>5.1999999999999998E-2</v>
      </c>
      <c r="N20" s="12">
        <v>10</v>
      </c>
      <c r="O20" s="12">
        <v>0</v>
      </c>
      <c r="P20" s="12">
        <v>0</v>
      </c>
      <c r="Q20" s="12">
        <v>7.4999999999999997E-2</v>
      </c>
      <c r="R20" s="12">
        <v>0</v>
      </c>
      <c r="S20" s="12">
        <v>0</v>
      </c>
      <c r="T20" s="12">
        <v>1.0999999999999999E-2</v>
      </c>
      <c r="U20" s="12">
        <v>3.1E-2</v>
      </c>
      <c r="V20" s="12">
        <v>18</v>
      </c>
      <c r="W20" s="12">
        <v>6.7000000000000004E-2</v>
      </c>
      <c r="X20" s="12">
        <v>0</v>
      </c>
      <c r="Y20" s="12">
        <v>0</v>
      </c>
      <c r="Z20" s="12">
        <v>0</v>
      </c>
    </row>
    <row r="21" spans="1:26" x14ac:dyDescent="0.25">
      <c r="A21" s="9">
        <v>42916</v>
      </c>
      <c r="B21" s="12">
        <v>3.09</v>
      </c>
      <c r="C21" s="12">
        <v>2.97</v>
      </c>
      <c r="D21" s="12">
        <v>0.125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70</v>
      </c>
      <c r="O21" s="12">
        <v>0</v>
      </c>
      <c r="P21" s="12">
        <v>0</v>
      </c>
      <c r="Q21" s="12">
        <v>5.3999999999999999E-2</v>
      </c>
      <c r="R21" s="12">
        <v>8.6999999999999994E-2</v>
      </c>
      <c r="S21" s="12">
        <v>3.4000000000000002E-2</v>
      </c>
      <c r="T21" s="12">
        <v>0.41599999999999998</v>
      </c>
      <c r="U21" s="12">
        <v>0.13200000000000001</v>
      </c>
      <c r="V21" s="12">
        <v>0</v>
      </c>
      <c r="W21" s="12">
        <v>4.2999999999999997E-2</v>
      </c>
      <c r="X21" s="12">
        <v>0</v>
      </c>
      <c r="Y21" s="12">
        <v>0</v>
      </c>
      <c r="Z21" s="12">
        <v>0</v>
      </c>
    </row>
    <row r="22" spans="1:26" x14ac:dyDescent="0.25">
      <c r="A22" s="9">
        <v>43008</v>
      </c>
      <c r="B22" s="12">
        <v>3.0000000000000001E-5</v>
      </c>
      <c r="C22" s="12">
        <v>3.37</v>
      </c>
      <c r="D22" s="12">
        <v>0</v>
      </c>
      <c r="E22" s="12">
        <v>0</v>
      </c>
      <c r="F22" s="12">
        <v>0</v>
      </c>
      <c r="G22" s="12">
        <v>0</v>
      </c>
      <c r="H22" s="12">
        <v>8.7999999999999995E-2</v>
      </c>
      <c r="I22" s="12">
        <v>5.1999999999999998E-2</v>
      </c>
      <c r="J22" s="12">
        <v>7.0000000000000007E-2</v>
      </c>
      <c r="K22" s="12">
        <v>0</v>
      </c>
      <c r="L22" s="12">
        <v>0</v>
      </c>
      <c r="M22" s="12">
        <v>5.5E-2</v>
      </c>
      <c r="N22" s="12">
        <v>7900</v>
      </c>
      <c r="O22" s="12">
        <v>0</v>
      </c>
      <c r="P22" s="12">
        <v>0</v>
      </c>
      <c r="Q22" s="12">
        <v>5.3999999999999999E-2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9.0999999999999998E-2</v>
      </c>
      <c r="X22" s="12">
        <v>0</v>
      </c>
      <c r="Y22" s="12">
        <v>0</v>
      </c>
      <c r="Z22" s="12">
        <v>0</v>
      </c>
    </row>
    <row r="23" spans="1:26" x14ac:dyDescent="0.25">
      <c r="A23" s="9">
        <v>43100</v>
      </c>
      <c r="B23" s="12">
        <v>2.1800000000000002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690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</row>
    <row r="24" spans="1:26" x14ac:dyDescent="0.25">
      <c r="A24" s="9">
        <v>43190</v>
      </c>
      <c r="B24" s="12">
        <v>7.6040000000000001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7.8E-2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6.8000000000000005E-2</v>
      </c>
      <c r="X24" s="12">
        <v>0</v>
      </c>
      <c r="Y24" s="12">
        <v>0</v>
      </c>
      <c r="Z24" s="12">
        <v>0</v>
      </c>
    </row>
    <row r="25" spans="1:26" x14ac:dyDescent="0.25">
      <c r="A25" s="9">
        <v>43220</v>
      </c>
      <c r="B25" s="12">
        <v>1.23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9.8000000000000004E-2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5.7000000000000002E-2</v>
      </c>
      <c r="X25" s="12">
        <v>0</v>
      </c>
      <c r="Y25" s="12">
        <v>0</v>
      </c>
      <c r="Z25" s="12">
        <v>0</v>
      </c>
    </row>
    <row r="26" spans="1:26" x14ac:dyDescent="0.25">
      <c r="A26" s="9">
        <v>43281</v>
      </c>
      <c r="B26" s="12">
        <v>1.23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9.8000000000000004E-2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5.7000000000000002E-2</v>
      </c>
      <c r="X26" s="12">
        <v>0</v>
      </c>
      <c r="Y26" s="12">
        <v>0</v>
      </c>
      <c r="Z26" s="12">
        <v>0</v>
      </c>
    </row>
    <row r="27" spans="1:26" x14ac:dyDescent="0.25">
      <c r="A27" s="9">
        <v>43373</v>
      </c>
      <c r="B27" s="12">
        <v>19.7</v>
      </c>
      <c r="C27" s="12">
        <v>6</v>
      </c>
      <c r="D27" s="12">
        <v>4.9000000000000002E-2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0.05</v>
      </c>
      <c r="K27" s="12">
        <v>0</v>
      </c>
      <c r="L27" s="12">
        <v>0</v>
      </c>
      <c r="M27" s="12">
        <v>4.2000000000000003E-2</v>
      </c>
      <c r="N27" s="12">
        <v>16000</v>
      </c>
      <c r="O27" s="12">
        <v>0</v>
      </c>
      <c r="P27" s="12">
        <v>0</v>
      </c>
      <c r="Q27" s="12">
        <v>7.2999999999999995E-2</v>
      </c>
      <c r="R27" s="12">
        <v>0</v>
      </c>
      <c r="S27" s="12">
        <v>8.2000000000000003E-2</v>
      </c>
      <c r="T27" s="12">
        <v>0</v>
      </c>
      <c r="U27" s="12">
        <v>0</v>
      </c>
      <c r="V27" s="12">
        <v>7</v>
      </c>
      <c r="W27" s="12">
        <v>5.8999999999999997E-2</v>
      </c>
      <c r="X27" s="12">
        <v>0</v>
      </c>
      <c r="Y27" s="12">
        <v>0</v>
      </c>
      <c r="Z27" s="12">
        <v>0</v>
      </c>
    </row>
    <row r="28" spans="1:26" x14ac:dyDescent="0.25">
      <c r="A28" s="9">
        <v>43585</v>
      </c>
      <c r="B28" s="12">
        <v>4.29</v>
      </c>
      <c r="C28" s="12">
        <v>2</v>
      </c>
      <c r="D28" s="12">
        <v>0</v>
      </c>
      <c r="E28" s="12">
        <v>0</v>
      </c>
      <c r="F28" s="12">
        <v>0</v>
      </c>
      <c r="G28" s="12">
        <v>0</v>
      </c>
      <c r="H28" s="12">
        <v>0.11</v>
      </c>
      <c r="I28" s="12">
        <v>0</v>
      </c>
      <c r="J28" s="12">
        <v>0.35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0.56000000000000005</v>
      </c>
      <c r="R28" s="12">
        <v>0</v>
      </c>
      <c r="S28" s="12">
        <v>0.18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</row>
    <row r="29" spans="1:26" x14ac:dyDescent="0.25">
      <c r="A29" s="9">
        <v>43951</v>
      </c>
      <c r="B29" s="12">
        <v>4.7190000000000003</v>
      </c>
      <c r="C29" s="12">
        <v>2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350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45.4</v>
      </c>
      <c r="Y29" s="12">
        <v>0</v>
      </c>
      <c r="Z29" s="12">
        <v>0</v>
      </c>
    </row>
    <row r="30" spans="1:26" x14ac:dyDescent="0.25">
      <c r="A30" s="9">
        <v>44012</v>
      </c>
      <c r="B30" s="12">
        <v>4.72</v>
      </c>
      <c r="C30" s="12">
        <v>2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350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45.4</v>
      </c>
      <c r="Y30" s="12">
        <v>0</v>
      </c>
      <c r="Z30" s="12">
        <v>0</v>
      </c>
    </row>
    <row r="31" spans="1:26" x14ac:dyDescent="0.25">
      <c r="A31" s="9">
        <v>44377</v>
      </c>
      <c r="B31" s="12" t="s">
        <v>97</v>
      </c>
      <c r="C31" s="12" t="s">
        <v>97</v>
      </c>
      <c r="D31" s="12" t="s">
        <v>97</v>
      </c>
      <c r="E31" s="12" t="s">
        <v>97</v>
      </c>
      <c r="F31" s="12" t="s">
        <v>97</v>
      </c>
      <c r="G31" s="12" t="s">
        <v>97</v>
      </c>
      <c r="H31" s="12" t="s">
        <v>97</v>
      </c>
      <c r="I31" s="12" t="s">
        <v>97</v>
      </c>
      <c r="J31" s="12" t="s">
        <v>97</v>
      </c>
      <c r="K31" s="12" t="s">
        <v>97</v>
      </c>
      <c r="L31" s="12" t="s">
        <v>97</v>
      </c>
      <c r="M31" s="12" t="s">
        <v>97</v>
      </c>
      <c r="N31" s="12" t="s">
        <v>97</v>
      </c>
      <c r="O31" s="12" t="s">
        <v>97</v>
      </c>
      <c r="P31" s="12" t="s">
        <v>97</v>
      </c>
      <c r="Q31" s="12" t="s">
        <v>97</v>
      </c>
      <c r="R31" s="12" t="s">
        <v>97</v>
      </c>
      <c r="S31" s="12" t="s">
        <v>97</v>
      </c>
      <c r="T31" s="12" t="s">
        <v>97</v>
      </c>
      <c r="U31" s="12" t="s">
        <v>97</v>
      </c>
      <c r="V31" s="12" t="s">
        <v>97</v>
      </c>
      <c r="W31" s="12" t="s">
        <v>97</v>
      </c>
      <c r="X31" s="12" t="s">
        <v>97</v>
      </c>
      <c r="Y31" s="12" t="s">
        <v>97</v>
      </c>
      <c r="Z31" s="12" t="s">
        <v>97</v>
      </c>
    </row>
    <row r="32" spans="1:26" x14ac:dyDescent="0.25">
      <c r="A32" s="9">
        <v>44316</v>
      </c>
      <c r="B32" s="12">
        <v>3.0000000000000001E-3</v>
      </c>
      <c r="C32" s="12">
        <v>2.4700000000000002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2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95</v>
      </c>
      <c r="W32" s="12">
        <v>0</v>
      </c>
      <c r="X32" s="12">
        <v>0</v>
      </c>
      <c r="Y32" s="12">
        <v>0</v>
      </c>
      <c r="Z32" s="12"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D8FCD-849C-4A0A-9755-45CE8916FBF6}">
  <dimension ref="A1:O27"/>
  <sheetViews>
    <sheetView workbookViewId="0">
      <selection activeCell="B30" sqref="B30"/>
    </sheetView>
  </sheetViews>
  <sheetFormatPr defaultColWidth="8.7109375" defaultRowHeight="15" x14ac:dyDescent="0.25"/>
  <cols>
    <col min="1" max="1" width="15.5703125" style="10" customWidth="1"/>
    <col min="2" max="15" width="10.5703125" style="2" customWidth="1"/>
    <col min="16" max="16384" width="8.7109375" style="2"/>
  </cols>
  <sheetData>
    <row r="1" spans="1:15" x14ac:dyDescent="0.25">
      <c r="A1" s="18" t="s">
        <v>128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42.75" x14ac:dyDescent="0.25">
      <c r="A2" s="15" t="s">
        <v>41</v>
      </c>
      <c r="B2" s="16" t="s">
        <v>67</v>
      </c>
      <c r="C2" s="16" t="s">
        <v>55</v>
      </c>
      <c r="D2" s="16" t="s">
        <v>4</v>
      </c>
      <c r="E2" s="16" t="s">
        <v>68</v>
      </c>
      <c r="F2" s="16" t="s">
        <v>69</v>
      </c>
      <c r="G2" s="16" t="s">
        <v>70</v>
      </c>
      <c r="H2" s="16" t="s">
        <v>62</v>
      </c>
      <c r="I2" s="16" t="s">
        <v>71</v>
      </c>
      <c r="J2" s="16" t="s">
        <v>72</v>
      </c>
      <c r="K2" s="16" t="s">
        <v>73</v>
      </c>
      <c r="L2" s="16" t="s">
        <v>74</v>
      </c>
      <c r="M2" s="16" t="s">
        <v>75</v>
      </c>
      <c r="N2" s="16" t="s">
        <v>76</v>
      </c>
      <c r="O2" s="16" t="s">
        <v>34</v>
      </c>
    </row>
    <row r="3" spans="1:15" ht="28.5" x14ac:dyDescent="0.25">
      <c r="A3" s="15"/>
      <c r="B3" s="16" t="s">
        <v>58</v>
      </c>
      <c r="C3" s="16" t="s">
        <v>58</v>
      </c>
      <c r="D3" s="16" t="s">
        <v>58</v>
      </c>
      <c r="E3" s="16" t="s">
        <v>58</v>
      </c>
      <c r="F3" s="16" t="s">
        <v>77</v>
      </c>
      <c r="G3" s="16" t="s">
        <v>77</v>
      </c>
      <c r="H3" s="16" t="s">
        <v>58</v>
      </c>
      <c r="I3" s="16" t="s">
        <v>58</v>
      </c>
      <c r="J3" s="16" t="s">
        <v>58</v>
      </c>
      <c r="K3" s="16" t="s">
        <v>58</v>
      </c>
      <c r="L3" s="16" t="s">
        <v>58</v>
      </c>
      <c r="M3" s="16" t="s">
        <v>58</v>
      </c>
      <c r="N3" s="16" t="s">
        <v>58</v>
      </c>
      <c r="O3" s="16" t="s">
        <v>58</v>
      </c>
    </row>
    <row r="4" spans="1:15" x14ac:dyDescent="0.25">
      <c r="A4" s="15" t="s">
        <v>42</v>
      </c>
      <c r="B4" s="14" t="s">
        <v>52</v>
      </c>
      <c r="C4" s="14" t="s">
        <v>52</v>
      </c>
      <c r="D4" s="14" t="s">
        <v>53</v>
      </c>
      <c r="E4" s="14" t="s">
        <v>52</v>
      </c>
      <c r="F4" s="14" t="s">
        <v>65</v>
      </c>
      <c r="G4" s="14" t="s">
        <v>65</v>
      </c>
      <c r="H4" s="14" t="s">
        <v>52</v>
      </c>
      <c r="I4" s="14" t="s">
        <v>48</v>
      </c>
      <c r="J4" s="14" t="s">
        <v>48</v>
      </c>
      <c r="K4" s="14" t="s">
        <v>48</v>
      </c>
      <c r="L4" s="14" t="s">
        <v>48</v>
      </c>
      <c r="M4" s="14" t="s">
        <v>48</v>
      </c>
      <c r="N4" s="14" t="s">
        <v>52</v>
      </c>
      <c r="O4" s="14" t="s">
        <v>66</v>
      </c>
    </row>
    <row r="5" spans="1:15" x14ac:dyDescent="0.25">
      <c r="A5" s="15" t="s">
        <v>43</v>
      </c>
      <c r="B5" s="14" t="s">
        <v>49</v>
      </c>
      <c r="C5" s="14" t="s">
        <v>49</v>
      </c>
      <c r="D5" s="14" t="s">
        <v>49</v>
      </c>
      <c r="E5" s="14" t="s">
        <v>49</v>
      </c>
      <c r="F5" s="14" t="s">
        <v>49</v>
      </c>
      <c r="G5" s="14" t="s">
        <v>49</v>
      </c>
      <c r="H5" s="14" t="s">
        <v>49</v>
      </c>
      <c r="I5" s="14" t="s">
        <v>49</v>
      </c>
      <c r="J5" s="14" t="s">
        <v>49</v>
      </c>
      <c r="K5" s="14" t="s">
        <v>49</v>
      </c>
      <c r="L5" s="14" t="s">
        <v>49</v>
      </c>
      <c r="M5" s="14" t="s">
        <v>49</v>
      </c>
      <c r="N5" s="14" t="s">
        <v>49</v>
      </c>
      <c r="O5" s="14" t="s">
        <v>49</v>
      </c>
    </row>
    <row r="6" spans="1:15" x14ac:dyDescent="0.25">
      <c r="A6" s="15" t="s">
        <v>44</v>
      </c>
      <c r="B6" s="14">
        <f>IF(COUNTIF($B$11:$B$26,"*&lt;*")&lt;&gt;0,0,MIN($B$11:$B$26))</f>
        <v>120</v>
      </c>
      <c r="C6" s="14">
        <f>IF(COUNTIF($C$11:$C$26,"*&lt;*")&lt;&gt;0,0,MIN($C$11:$C$26))</f>
        <v>0</v>
      </c>
      <c r="D6" s="14">
        <f>IF(COUNTIF($D$11:$D$26,"*&lt;*")&lt;&gt;0,0,MIN($D$11:$D$26))</f>
        <v>6.8</v>
      </c>
      <c r="E6" s="14">
        <f>IF(COUNTIF($E$11:$E$26,"*&lt;*")&lt;&gt;0,0,MIN($E$11:$E$26))</f>
        <v>0</v>
      </c>
      <c r="F6" s="14">
        <f>IF(COUNTIF($F$11:$F$26,"*&lt;*")&lt;&gt;0,0,MIN($F$11:$F$26))</f>
        <v>100</v>
      </c>
      <c r="G6" s="14">
        <f>IF(COUNTIF($G$11:$G$26,"*&lt;*")&lt;&gt;0,0,MIN($G$11:$G$26))</f>
        <v>100</v>
      </c>
      <c r="H6" s="14">
        <f>IF(COUNTIF($H$11:$H$26,"*&lt;*")&lt;&gt;0,0,MIN($H$11:$H$26))</f>
        <v>0</v>
      </c>
      <c r="I6" s="14">
        <f>IF(COUNTIF($I$11:$I$26,"*&lt;*")&lt;&gt;0,0,MIN($I$11:$I$26))</f>
        <v>0</v>
      </c>
      <c r="J6" s="14">
        <f>IF(COUNTIF($J$11:$J$26,"*&lt;*")&lt;&gt;0,0,MIN($J$11:$J$26))</f>
        <v>0</v>
      </c>
      <c r="K6" s="14">
        <f>IF(COUNTIF($K$11:$K$26,"*&lt;*")&lt;&gt;0,0,MIN($K$11:$K$26))</f>
        <v>0</v>
      </c>
      <c r="L6" s="14">
        <f>IF(COUNTIF($L$11:$L$26,"*&lt;*")&lt;&gt;0,0,MIN($L$11:$L$26))</f>
        <v>0</v>
      </c>
      <c r="M6" s="14">
        <f>IF(COUNTIF($M$11:$M$26,"*&lt;*")&lt;&gt;0,0,MIN($M$11:$M$26))</f>
        <v>15</v>
      </c>
      <c r="N6" s="14">
        <f>IF(COUNTIF($N$11:$N$26,"*&lt;*")&lt;&gt;0,0,MIN($N$11:$N$26))</f>
        <v>4.2</v>
      </c>
      <c r="O6" s="14">
        <f>IF(COUNTIF($O$11:$O$26,"*&lt;*")&lt;&gt;0,0,MIN($O$11:$O$26))</f>
        <v>0</v>
      </c>
    </row>
    <row r="7" spans="1:15" x14ac:dyDescent="0.25">
      <c r="A7" s="15" t="s">
        <v>45</v>
      </c>
      <c r="B7" s="14">
        <f>IF(SUM($B$11:$B$26)=0,0,MAX($B$11:$B$26))</f>
        <v>2990</v>
      </c>
      <c r="C7" s="14">
        <f>IF(SUM($C$11:$C$26)=0,0,MAX($C$11:$C$26))</f>
        <v>42</v>
      </c>
      <c r="D7" s="14">
        <f>IF(SUM($D$11:$D$26)=0,0,MAX($D$11:$D$26))</f>
        <v>7.8</v>
      </c>
      <c r="E7" s="14">
        <f>IF(SUM($E$11:$E$26)=0,0,MAX($E$11:$E$26))</f>
        <v>7.0000000000000007E-2</v>
      </c>
      <c r="F7" s="14">
        <f>IF(SUM($F$11:$F$26)=0,0,MAX($F$11:$F$26))</f>
        <v>100</v>
      </c>
      <c r="G7" s="14">
        <f>IF(SUM($G$11:$G$26)=0,0,MAX($G$11:$G$26))</f>
        <v>100</v>
      </c>
      <c r="H7" s="14">
        <f>IF(SUM($H$11:$H$26)=0,0,MAX($H$11:$H$26))</f>
        <v>3.3</v>
      </c>
      <c r="I7" s="14">
        <f>IF(SUM($I$11:$I$26)=0,0,MAX($I$11:$I$26))</f>
        <v>0.69</v>
      </c>
      <c r="J7" s="14">
        <f>IF(SUM($J$11:$J$26)=0,0,MAX($J$11:$J$26))</f>
        <v>12.1</v>
      </c>
      <c r="K7" s="14">
        <f>IF(SUM($K$11:$K$26)=0,0,MAX($K$11:$K$26))</f>
        <v>13.2</v>
      </c>
      <c r="L7" s="14">
        <f>IF(SUM($L$11:$L$26)=0,0,MAX($L$11:$L$26))</f>
        <v>8</v>
      </c>
      <c r="M7" s="14">
        <f>IF(SUM($M$11:$M$26)=0,0,MAX($M$11:$M$26))</f>
        <v>158</v>
      </c>
      <c r="N7" s="14">
        <f>IF(SUM($N$11:$N$26)=0,0,MAX($N$11:$N$26))</f>
        <v>14</v>
      </c>
      <c r="O7" s="14">
        <f>IF(SUM($O$11:$O$26)=0,0,MAX($O$11:$O$26))</f>
        <v>1.96</v>
      </c>
    </row>
    <row r="8" spans="1:15" x14ac:dyDescent="0.25">
      <c r="A8" s="15" t="s">
        <v>46</v>
      </c>
      <c r="B8" s="14">
        <f>IFERROR(IF(ISODD(COUNTA($B$11:$B$26)),LARGE($B$11:$B$26,INT(COUNTA($B$11:$B$26)/2)+1),(LARGE($B$11:$B$26,INT(COUNTA($B$11:$B$26)/2)+1)+LARGE($B$11:$B$26,INT(COUNTA($B$11:$B$26)/2)))/2),IF(COUNT($B$11:$B$26)=COUNTA($B$11:$B$26)/2,SMALL($B$11:$B$26,1)/2, "Non-Detect"))</f>
        <v>630</v>
      </c>
      <c r="C8" s="14">
        <f>IFERROR(IF(ISODD(COUNTA($C$11:$C$26)),LARGE($C$11:$C$26,INT(COUNTA($C$11:$C$26)/2)+1),(LARGE($C$11:$C$26,INT(COUNTA($C$11:$C$26)/2)+1)+LARGE($C$11:$C$26,INT(COUNTA($C$11:$C$26)/2)))/2),IF(COUNT($C$11:$C$26)=COUNTA($C$11:$C$26)/2,SMALL($C$11:$C$26,1)/2, "Non-Detect"))</f>
        <v>10.3</v>
      </c>
      <c r="D8" s="14">
        <f>IFERROR(IF(ISODD(COUNTA($D$11:$D$26)),LARGE($D$11:$D$26,INT(COUNTA($D$11:$D$26)/2)+1),(LARGE($D$11:$D$26,INT(COUNTA($D$11:$D$26)/2)+1)+LARGE($D$11:$D$26,INT(COUNTA($D$11:$D$26)/2)))/2),IF(COUNT($D$11:$D$26)=COUNTA($D$11:$D$26)/2,SMALL($D$11:$D$26,1)/2, "Non-Detect"))</f>
        <v>7.44</v>
      </c>
      <c r="E8" s="14">
        <f>IFERROR(IF(ISODD(COUNTA($E$11:$E$26)),LARGE($E$11:$E$26,INT(COUNTA($E$11:$E$26)/2)+1),(LARGE($E$11:$E$26,INT(COUNTA($E$11:$E$26)/2)+1)+LARGE($E$11:$E$26,INT(COUNTA($E$11:$E$26)/2)))/2),IF(COUNT($E$11:$E$26)=COUNTA($E$11:$E$26)/2,SMALL($E$11:$E$26,1)/2, "Non-Detect"))</f>
        <v>0</v>
      </c>
      <c r="F8" s="14">
        <f>IFERROR(IF(ISODD(COUNTA($F$11:$F$26)),LARGE($F$11:$F$26,INT(COUNTA($F$11:$F$26)/2)+1),(LARGE($F$11:$F$26,INT(COUNTA($F$11:$F$26)/2)+1)+LARGE($F$11:$F$26,INT(COUNTA($F$11:$F$26)/2)))/2),IF(COUNT($F$11:$F$26)=COUNTA($F$11:$F$26)/2,SMALL($F$11:$F$26,1)/2, "Non-Detect"))</f>
        <v>100</v>
      </c>
      <c r="G8" s="14">
        <f>IFERROR(IF(ISODD(COUNTA($G$11:$G$26)),LARGE($G$11:$G$26,INT(COUNTA($G$11:$G$26)/2)+1),(LARGE($G$11:$G$26,INT(COUNTA($G$11:$G$26)/2)+1)+LARGE($G$11:$G$26,INT(COUNTA($G$11:$G$26)/2)))/2),IF(COUNT($G$11:$G$26)=COUNTA($G$11:$G$26)/2,SMALL($G$11:$G$26,1)/2, "Non-Detect"))</f>
        <v>100</v>
      </c>
      <c r="H8" s="14">
        <f>IFERROR(IF(ISODD(COUNTA($H$11:$H$26)),LARGE($H$11:$H$26,INT(COUNTA($H$11:$H$26)/2)+1),(LARGE($H$11:$H$26,INT(COUNTA($H$11:$H$26)/2)+1)+LARGE($H$11:$H$26,INT(COUNTA($H$11:$H$26)/2)))/2),IF(COUNT($H$11:$H$26)=COUNTA($H$11:$H$26)/2,SMALL($H$11:$H$26,1)/2, "Non-Detect"))</f>
        <v>0.27</v>
      </c>
      <c r="I8" s="14">
        <f>IFERROR(IF(ISODD(COUNTA($I$11:$I$26)),LARGE($I$11:$I$26,INT(COUNTA($I$11:$I$26)/2)+1),(LARGE($I$11:$I$26,INT(COUNTA($I$11:$I$26)/2)+1)+LARGE($I$11:$I$26,INT(COUNTA($I$11:$I$26)/2)))/2),IF(COUNT($I$11:$I$26)=COUNTA($I$11:$I$26)/2,SMALL($I$11:$I$26,1)/2, "Non-Detect"))</f>
        <v>0</v>
      </c>
      <c r="J8" s="14">
        <f>IFERROR(IF(ISODD(COUNTA($J$11:$J$26)),LARGE($J$11:$J$26,INT(COUNTA($J$11:$J$26)/2)+1),(LARGE($J$11:$J$26,INT(COUNTA($J$11:$J$26)/2)+1)+LARGE($J$11:$J$26,INT(COUNTA($J$11:$J$26)/2)))/2),IF(COUNT($J$11:$J$26)=COUNTA($J$11:$J$26)/2,SMALL($J$11:$J$26,1)/2, "Non-Detect"))</f>
        <v>4.0999999999999996</v>
      </c>
      <c r="K8" s="14">
        <f>IFERROR(IF(ISODD(COUNTA($K$11:$K$26)),LARGE($K$11:$K$26,INT(COUNTA($K$11:$K$26)/2)+1),(LARGE($K$11:$K$26,INT(COUNTA($K$11:$K$26)/2)+1)+LARGE($K$11:$K$26,INT(COUNTA($K$11:$K$26)/2)))/2),IF(COUNT($K$11:$K$26)=COUNTA($K$11:$K$26)/2,SMALL($K$11:$K$26,1)/2, "Non-Detect"))</f>
        <v>1.1000000000000001</v>
      </c>
      <c r="L8" s="14">
        <f>IFERROR(IF(ISODD(COUNTA($L$11:$L$26)),LARGE($L$11:$L$26,INT(COUNTA($L$11:$L$26)/2)+1),(LARGE($L$11:$L$26,INT(COUNTA($L$11:$L$26)/2)+1)+LARGE($L$11:$L$26,INT(COUNTA($L$11:$L$26)/2)))/2),IF(COUNT($L$11:$L$26)=COUNTA($L$11:$L$26)/2,SMALL($L$11:$L$26,1)/2, "Non-Detect"))</f>
        <v>0</v>
      </c>
      <c r="M8" s="14">
        <f>IFERROR(IF(ISODD(COUNTA($M$11:$M$26)),LARGE($M$11:$M$26,INT(COUNTA($M$11:$M$26)/2)+1),(LARGE($M$11:$M$26,INT(COUNTA($M$11:$M$26)/2)+1)+LARGE($M$11:$M$26,INT(COUNTA($M$11:$M$26)/2)))/2),IF(COUNT($M$11:$M$26)=COUNTA($M$11:$M$26)/2,SMALL($M$11:$M$26,1)/2, "Non-Detect"))</f>
        <v>33.9</v>
      </c>
      <c r="N8" s="14">
        <f>IFERROR(IF(ISODD(COUNTA($N$11:$N$26)),LARGE($N$11:$N$26,INT(COUNTA($N$11:$N$26)/2)+1),(LARGE($N$11:$N$26,INT(COUNTA($N$11:$N$26)/2)+1)+LARGE($N$11:$N$26,INT(COUNTA($N$11:$N$26)/2)))/2),IF(COUNT($N$11:$N$26)=COUNTA($N$11:$N$26)/2,SMALL($N$11:$N$26,1)/2, "Non-Detect"))</f>
        <v>7.1</v>
      </c>
      <c r="O8" s="14">
        <f>IFERROR(IF(ISODD(COUNTA($O$11:$O$26)),LARGE($O$11:$O$26,INT(COUNTA($O$11:$O$26)/2)+1),(LARGE($O$11:$O$26,INT(COUNTA($O$11:$O$26)/2)+1)+LARGE($O$11:$O$26,INT(COUNTA($O$11:$O$26)/2)))/2),IF(COUNT($O$11:$O$26)=COUNTA($O$11:$O$26)/2,SMALL($O$11:$O$26,1)/2, "Non-Detect"))</f>
        <v>0</v>
      </c>
    </row>
    <row r="9" spans="1:15" x14ac:dyDescent="0.25">
      <c r="A9" s="15" t="s">
        <v>47</v>
      </c>
      <c r="B9" s="14" t="s">
        <v>60</v>
      </c>
      <c r="C9" s="14" t="s">
        <v>60</v>
      </c>
      <c r="D9" s="14" t="s">
        <v>60</v>
      </c>
      <c r="E9" s="14" t="s">
        <v>60</v>
      </c>
      <c r="F9" s="14" t="s">
        <v>60</v>
      </c>
      <c r="G9" s="14" t="s">
        <v>60</v>
      </c>
      <c r="H9" s="14" t="s">
        <v>60</v>
      </c>
      <c r="I9" s="14" t="s">
        <v>60</v>
      </c>
      <c r="J9" s="14" t="s">
        <v>60</v>
      </c>
      <c r="K9" s="14" t="s">
        <v>60</v>
      </c>
      <c r="L9" s="14" t="s">
        <v>60</v>
      </c>
      <c r="M9" s="14" t="s">
        <v>60</v>
      </c>
      <c r="N9" s="14" t="s">
        <v>60</v>
      </c>
      <c r="O9" s="14" t="s">
        <v>60</v>
      </c>
    </row>
    <row r="10" spans="1:15" ht="42.75" x14ac:dyDescent="0.25">
      <c r="A10" s="13" t="s">
        <v>79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 x14ac:dyDescent="0.25">
      <c r="A11" s="9">
        <v>42004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x14ac:dyDescent="0.25">
      <c r="A12" s="9">
        <v>42094</v>
      </c>
      <c r="B12" s="12" t="s">
        <v>6</v>
      </c>
      <c r="C12" s="12" t="s">
        <v>6</v>
      </c>
      <c r="D12" s="12" t="s">
        <v>6</v>
      </c>
      <c r="E12" s="12" t="s">
        <v>6</v>
      </c>
      <c r="F12" s="12" t="s">
        <v>6</v>
      </c>
      <c r="G12" s="12" t="s">
        <v>6</v>
      </c>
      <c r="H12" s="12" t="s">
        <v>6</v>
      </c>
      <c r="I12" s="12" t="s">
        <v>6</v>
      </c>
      <c r="J12" s="12" t="s">
        <v>6</v>
      </c>
      <c r="K12" s="12" t="s">
        <v>6</v>
      </c>
      <c r="L12" s="12" t="s">
        <v>6</v>
      </c>
      <c r="M12" s="12" t="s">
        <v>6</v>
      </c>
      <c r="N12" s="12" t="s">
        <v>6</v>
      </c>
      <c r="O12" s="12" t="s">
        <v>6</v>
      </c>
    </row>
    <row r="13" spans="1:15" x14ac:dyDescent="0.25">
      <c r="A13" s="9">
        <v>42185</v>
      </c>
      <c r="B13" s="12">
        <v>928</v>
      </c>
      <c r="C13" s="12">
        <v>6</v>
      </c>
      <c r="D13" s="12">
        <v>6.85</v>
      </c>
      <c r="E13" s="12">
        <v>0</v>
      </c>
      <c r="F13" s="12">
        <v>100</v>
      </c>
      <c r="G13" s="12">
        <v>100</v>
      </c>
      <c r="H13" s="12">
        <v>0.52</v>
      </c>
      <c r="I13" s="12">
        <v>0</v>
      </c>
      <c r="J13" s="12">
        <v>8.6999999999999993</v>
      </c>
      <c r="K13" s="12">
        <v>2.5</v>
      </c>
      <c r="L13" s="12">
        <v>2.2999999999999998</v>
      </c>
      <c r="M13" s="12">
        <v>139</v>
      </c>
      <c r="N13" s="12">
        <v>7.6</v>
      </c>
      <c r="O13" s="12">
        <v>0</v>
      </c>
    </row>
    <row r="14" spans="1:15" x14ac:dyDescent="0.25">
      <c r="A14" s="9">
        <v>42277</v>
      </c>
      <c r="B14" s="12">
        <v>120</v>
      </c>
      <c r="C14" s="12">
        <v>0</v>
      </c>
      <c r="D14" s="12">
        <v>7.7</v>
      </c>
      <c r="E14" s="12">
        <v>0</v>
      </c>
      <c r="F14" s="12">
        <v>100</v>
      </c>
      <c r="G14" s="12">
        <v>100</v>
      </c>
      <c r="H14" s="12">
        <v>0.25</v>
      </c>
      <c r="I14" s="12">
        <v>0</v>
      </c>
      <c r="J14" s="12">
        <v>0</v>
      </c>
      <c r="K14" s="12">
        <v>0</v>
      </c>
      <c r="L14" s="12">
        <v>0</v>
      </c>
      <c r="M14" s="12">
        <v>21.5</v>
      </c>
      <c r="N14" s="12">
        <v>4.2</v>
      </c>
      <c r="O14" s="12">
        <v>0</v>
      </c>
    </row>
    <row r="15" spans="1:15" x14ac:dyDescent="0.25">
      <c r="A15" s="9">
        <v>42369</v>
      </c>
      <c r="B15" s="12">
        <v>465</v>
      </c>
      <c r="C15" s="12">
        <v>14</v>
      </c>
      <c r="D15" s="12">
        <v>7.51</v>
      </c>
      <c r="E15" s="12">
        <v>0</v>
      </c>
      <c r="F15" s="12">
        <v>100</v>
      </c>
      <c r="G15" s="12">
        <v>100</v>
      </c>
      <c r="H15" s="12">
        <v>0</v>
      </c>
      <c r="I15" s="12">
        <v>0</v>
      </c>
      <c r="J15" s="12">
        <v>4.0999999999999996</v>
      </c>
      <c r="K15" s="12">
        <v>1.1000000000000001</v>
      </c>
      <c r="L15" s="12">
        <v>0</v>
      </c>
      <c r="M15" s="12">
        <v>42.5</v>
      </c>
      <c r="N15" s="12">
        <v>7.1</v>
      </c>
      <c r="O15" s="12">
        <v>0</v>
      </c>
    </row>
    <row r="16" spans="1:15" x14ac:dyDescent="0.25">
      <c r="A16" s="9">
        <v>42460</v>
      </c>
      <c r="B16" s="12">
        <v>941</v>
      </c>
      <c r="C16" s="12">
        <v>7.4</v>
      </c>
      <c r="D16" s="12">
        <v>6.8</v>
      </c>
      <c r="E16" s="12">
        <v>0</v>
      </c>
      <c r="F16" s="12">
        <v>100</v>
      </c>
      <c r="G16" s="12">
        <v>100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71.8</v>
      </c>
      <c r="N16" s="12">
        <v>6.3</v>
      </c>
      <c r="O16" s="12" t="s">
        <v>36</v>
      </c>
    </row>
    <row r="17" spans="1:15" x14ac:dyDescent="0.25">
      <c r="A17" s="9">
        <v>42551</v>
      </c>
      <c r="B17" s="12" t="s">
        <v>7</v>
      </c>
      <c r="C17" s="12" t="s">
        <v>7</v>
      </c>
      <c r="D17" s="12" t="s">
        <v>7</v>
      </c>
      <c r="E17" s="12" t="s">
        <v>7</v>
      </c>
      <c r="F17" s="12" t="s">
        <v>7</v>
      </c>
      <c r="G17" s="12" t="s">
        <v>7</v>
      </c>
      <c r="H17" s="12" t="s">
        <v>7</v>
      </c>
      <c r="I17" s="12" t="s">
        <v>7</v>
      </c>
      <c r="J17" s="12" t="s">
        <v>7</v>
      </c>
      <c r="K17" s="12" t="s">
        <v>7</v>
      </c>
      <c r="L17" s="12" t="s">
        <v>7</v>
      </c>
      <c r="M17" s="12" t="s">
        <v>7</v>
      </c>
      <c r="N17" s="12" t="s">
        <v>7</v>
      </c>
      <c r="O17" s="12" t="s">
        <v>7</v>
      </c>
    </row>
    <row r="18" spans="1:15" x14ac:dyDescent="0.25">
      <c r="A18" s="9">
        <v>42643</v>
      </c>
      <c r="B18" s="12" t="s">
        <v>5</v>
      </c>
      <c r="C18" s="12" t="s">
        <v>5</v>
      </c>
      <c r="D18" s="12" t="s">
        <v>5</v>
      </c>
      <c r="E18" s="12" t="s">
        <v>5</v>
      </c>
      <c r="F18" s="12" t="s">
        <v>5</v>
      </c>
      <c r="G18" s="12" t="s">
        <v>5</v>
      </c>
      <c r="H18" s="12" t="s">
        <v>5</v>
      </c>
      <c r="I18" s="12" t="s">
        <v>5</v>
      </c>
      <c r="J18" s="12" t="s">
        <v>5</v>
      </c>
      <c r="K18" s="12" t="s">
        <v>5</v>
      </c>
      <c r="L18" s="12" t="s">
        <v>5</v>
      </c>
      <c r="M18" s="12" t="s">
        <v>5</v>
      </c>
      <c r="N18" s="12" t="s">
        <v>5</v>
      </c>
      <c r="O18" s="12" t="s">
        <v>5</v>
      </c>
    </row>
    <row r="19" spans="1:15" x14ac:dyDescent="0.25">
      <c r="A19" s="9">
        <v>42735</v>
      </c>
      <c r="B19" s="12">
        <v>2510</v>
      </c>
      <c r="C19" s="12">
        <v>19.600000000000001</v>
      </c>
      <c r="D19" s="12">
        <v>7.8</v>
      </c>
      <c r="E19" s="12">
        <v>0</v>
      </c>
      <c r="F19" s="12">
        <v>100</v>
      </c>
      <c r="G19" s="12">
        <v>100</v>
      </c>
      <c r="H19" s="12">
        <v>0.44</v>
      </c>
      <c r="I19" s="12">
        <v>0</v>
      </c>
      <c r="J19" s="12">
        <v>11.2</v>
      </c>
      <c r="K19" s="12">
        <v>6.6</v>
      </c>
      <c r="L19" s="12">
        <v>0</v>
      </c>
      <c r="M19" s="12">
        <v>158</v>
      </c>
      <c r="N19" s="12">
        <v>11.7</v>
      </c>
      <c r="O19" s="12">
        <v>2.7000000000000001E-3</v>
      </c>
    </row>
    <row r="20" spans="1:15" x14ac:dyDescent="0.25">
      <c r="A20" s="9">
        <v>42825</v>
      </c>
      <c r="B20" s="12">
        <v>2990</v>
      </c>
      <c r="C20" s="12">
        <v>14</v>
      </c>
      <c r="D20" s="12">
        <v>7.77</v>
      </c>
      <c r="E20" s="12">
        <v>0</v>
      </c>
      <c r="F20" s="12">
        <v>100</v>
      </c>
      <c r="G20" s="12">
        <v>100</v>
      </c>
      <c r="H20" s="12">
        <v>0.8</v>
      </c>
      <c r="I20" s="12">
        <v>0.69</v>
      </c>
      <c r="J20" s="12">
        <v>11.7</v>
      </c>
      <c r="K20" s="12">
        <v>13.2</v>
      </c>
      <c r="L20" s="12">
        <v>4.0999999999999996</v>
      </c>
      <c r="M20" s="12">
        <v>127</v>
      </c>
      <c r="N20" s="12">
        <v>7.7</v>
      </c>
      <c r="O20" s="12">
        <v>2.5000000000000001E-3</v>
      </c>
    </row>
    <row r="21" spans="1:15" x14ac:dyDescent="0.25">
      <c r="A21" s="9">
        <v>42916</v>
      </c>
      <c r="B21" s="12">
        <v>2140</v>
      </c>
      <c r="C21" s="12">
        <v>14.4</v>
      </c>
      <c r="D21" s="12">
        <v>7.6</v>
      </c>
      <c r="E21" s="12">
        <v>6.0000000000000001E-3</v>
      </c>
      <c r="F21" s="12">
        <v>100</v>
      </c>
      <c r="G21" s="12">
        <v>100</v>
      </c>
      <c r="H21" s="12">
        <v>0.21</v>
      </c>
      <c r="I21" s="12">
        <v>0.25</v>
      </c>
      <c r="J21" s="12">
        <v>11.9</v>
      </c>
      <c r="K21" s="12">
        <v>2.0499999999999998</v>
      </c>
      <c r="L21" s="12">
        <v>4.18</v>
      </c>
      <c r="M21" s="12">
        <v>33.9</v>
      </c>
      <c r="N21" s="12">
        <v>8.56</v>
      </c>
      <c r="O21" s="12">
        <v>1.96</v>
      </c>
    </row>
    <row r="22" spans="1:15" x14ac:dyDescent="0.25">
      <c r="A22" s="9">
        <v>43008</v>
      </c>
      <c r="B22" s="12">
        <v>977</v>
      </c>
      <c r="C22" s="12">
        <v>29.2</v>
      </c>
      <c r="D22" s="12">
        <v>7.45</v>
      </c>
      <c r="E22" s="12">
        <v>2.3E-2</v>
      </c>
      <c r="F22" s="12">
        <v>100</v>
      </c>
      <c r="G22" s="12">
        <v>100</v>
      </c>
      <c r="H22" s="12">
        <v>2.2999999999999998</v>
      </c>
      <c r="I22" s="12">
        <v>7.0000000000000007E-2</v>
      </c>
      <c r="J22" s="12">
        <v>8.7200000000000006</v>
      </c>
      <c r="K22" s="12">
        <v>3.63</v>
      </c>
      <c r="L22" s="12">
        <v>3.82</v>
      </c>
      <c r="M22" s="12">
        <v>45.2</v>
      </c>
      <c r="N22" s="12">
        <v>14</v>
      </c>
      <c r="O22" s="12">
        <v>0</v>
      </c>
    </row>
    <row r="23" spans="1:15" x14ac:dyDescent="0.25">
      <c r="A23" s="9">
        <v>43100</v>
      </c>
      <c r="B23" s="12">
        <v>295</v>
      </c>
      <c r="C23" s="12">
        <v>3.4</v>
      </c>
      <c r="D23" s="12">
        <v>7.44</v>
      </c>
      <c r="E23" s="12">
        <v>7.0000000000000007E-2</v>
      </c>
      <c r="F23" s="12">
        <v>100</v>
      </c>
      <c r="G23" s="12">
        <v>100</v>
      </c>
      <c r="H23" s="12">
        <v>0.27</v>
      </c>
      <c r="I23" s="12">
        <v>0</v>
      </c>
      <c r="J23" s="12">
        <v>7.3</v>
      </c>
      <c r="K23" s="12">
        <v>1.4</v>
      </c>
      <c r="L23" s="12">
        <v>0</v>
      </c>
      <c r="M23" s="12">
        <v>31</v>
      </c>
      <c r="N23" s="12">
        <v>6.78</v>
      </c>
      <c r="O23" s="12">
        <v>2.0000000000000001E-4</v>
      </c>
    </row>
    <row r="24" spans="1:15" x14ac:dyDescent="0.25">
      <c r="A24" s="9">
        <v>43373</v>
      </c>
      <c r="B24" s="12">
        <v>1700</v>
      </c>
      <c r="C24" s="12">
        <v>42</v>
      </c>
      <c r="D24" s="12">
        <v>7.21</v>
      </c>
      <c r="E24" s="12">
        <v>0</v>
      </c>
      <c r="F24" s="12">
        <v>100</v>
      </c>
      <c r="G24" s="12">
        <v>100</v>
      </c>
      <c r="H24" s="12">
        <v>1.67</v>
      </c>
      <c r="I24" s="12">
        <v>0</v>
      </c>
      <c r="J24" s="12">
        <v>12.1</v>
      </c>
      <c r="K24" s="12">
        <v>6.8</v>
      </c>
      <c r="L24" s="12">
        <v>8</v>
      </c>
      <c r="M24" s="12">
        <v>104</v>
      </c>
      <c r="N24" s="12">
        <v>12.2</v>
      </c>
      <c r="O24" s="12">
        <v>1.24E-3</v>
      </c>
    </row>
    <row r="25" spans="1:15" x14ac:dyDescent="0.25">
      <c r="A25" s="9">
        <v>43738</v>
      </c>
      <c r="B25" s="12">
        <v>257</v>
      </c>
      <c r="C25" s="12">
        <v>10.3</v>
      </c>
      <c r="D25" s="12">
        <v>7.65</v>
      </c>
      <c r="E25" s="12">
        <v>0.04</v>
      </c>
      <c r="F25" s="12">
        <v>100</v>
      </c>
      <c r="G25" s="12">
        <v>100</v>
      </c>
      <c r="H25" s="12">
        <v>0.35</v>
      </c>
      <c r="I25" s="12">
        <v>0</v>
      </c>
      <c r="J25" s="12">
        <v>0</v>
      </c>
      <c r="K25" s="12">
        <v>0</v>
      </c>
      <c r="L25" s="12">
        <v>0</v>
      </c>
      <c r="M25" s="12">
        <v>27.1</v>
      </c>
      <c r="N25" s="12">
        <v>6.6</v>
      </c>
      <c r="O25" s="12">
        <v>0</v>
      </c>
    </row>
    <row r="26" spans="1:15" x14ac:dyDescent="0.25">
      <c r="A26" s="9">
        <v>44104</v>
      </c>
      <c r="B26" s="12">
        <v>630</v>
      </c>
      <c r="C26" s="12">
        <v>19</v>
      </c>
      <c r="D26" s="12">
        <v>7.18</v>
      </c>
      <c r="E26" s="12">
        <v>0</v>
      </c>
      <c r="F26" s="12">
        <v>100</v>
      </c>
      <c r="G26" s="12">
        <v>100</v>
      </c>
      <c r="H26" s="12">
        <v>3.3</v>
      </c>
      <c r="I26" s="12">
        <v>0</v>
      </c>
      <c r="J26" s="12">
        <v>3.6</v>
      </c>
      <c r="K26" s="12">
        <v>0.2</v>
      </c>
      <c r="L26" s="12">
        <v>3.5</v>
      </c>
      <c r="M26" s="12">
        <v>15</v>
      </c>
      <c r="N26" s="12">
        <v>10</v>
      </c>
      <c r="O26" s="12">
        <v>5.9999999999999995E-4</v>
      </c>
    </row>
    <row r="27" spans="1:15" x14ac:dyDescent="0.25">
      <c r="A27" s="9">
        <v>44469</v>
      </c>
      <c r="B27" s="12">
        <v>95</v>
      </c>
      <c r="C27" s="12">
        <v>4</v>
      </c>
      <c r="D27" s="12">
        <v>7.64</v>
      </c>
      <c r="E27" s="12">
        <v>0.03</v>
      </c>
      <c r="F27" s="12">
        <v>100</v>
      </c>
      <c r="G27" s="12">
        <v>100</v>
      </c>
      <c r="H27" s="12">
        <v>2.15</v>
      </c>
      <c r="I27" s="12">
        <v>0</v>
      </c>
      <c r="J27" s="12">
        <v>5.0999999999999996</v>
      </c>
      <c r="K27" s="12">
        <v>0.8</v>
      </c>
      <c r="L27" s="12">
        <v>4.4000000000000004</v>
      </c>
      <c r="M27" s="12">
        <v>24</v>
      </c>
      <c r="N27" s="12">
        <v>7.4</v>
      </c>
      <c r="O27" s="12">
        <v>0.7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82A56-06D1-4C0B-8D58-EC70BEDD7F85}">
  <dimension ref="A1:U32"/>
  <sheetViews>
    <sheetView topLeftCell="A7" workbookViewId="0">
      <selection activeCell="A33" sqref="A33:XFD36"/>
    </sheetView>
  </sheetViews>
  <sheetFormatPr defaultColWidth="8.7109375" defaultRowHeight="15" x14ac:dyDescent="0.25"/>
  <cols>
    <col min="1" max="1" width="15.5703125" style="10" customWidth="1"/>
    <col min="2" max="21" width="10.5703125" style="2" customWidth="1"/>
    <col min="22" max="16384" width="8.7109375" style="2"/>
  </cols>
  <sheetData>
    <row r="1" spans="1:21" x14ac:dyDescent="0.25">
      <c r="A1" s="18" t="s">
        <v>129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42.75" x14ac:dyDescent="0.25">
      <c r="A2" s="15" t="s">
        <v>41</v>
      </c>
      <c r="B2" s="16" t="s">
        <v>13</v>
      </c>
      <c r="C2" s="16" t="s">
        <v>14</v>
      </c>
      <c r="D2" s="16" t="s">
        <v>15</v>
      </c>
      <c r="E2" s="16" t="s">
        <v>1</v>
      </c>
      <c r="F2" s="16" t="s">
        <v>16</v>
      </c>
      <c r="G2" s="16" t="s">
        <v>2</v>
      </c>
      <c r="H2" s="16" t="s">
        <v>17</v>
      </c>
      <c r="I2" s="16" t="s">
        <v>18</v>
      </c>
      <c r="J2" s="16" t="s">
        <v>19</v>
      </c>
      <c r="K2" s="16" t="s">
        <v>20</v>
      </c>
      <c r="L2" s="16" t="s">
        <v>22</v>
      </c>
      <c r="M2" s="16" t="s">
        <v>23</v>
      </c>
      <c r="N2" s="16" t="s">
        <v>24</v>
      </c>
      <c r="O2" s="16" t="s">
        <v>25</v>
      </c>
      <c r="P2" s="16" t="s">
        <v>26</v>
      </c>
      <c r="Q2" s="16" t="s">
        <v>3</v>
      </c>
      <c r="R2" s="16" t="s">
        <v>27</v>
      </c>
      <c r="S2" s="16" t="s">
        <v>29</v>
      </c>
      <c r="T2" s="16" t="s">
        <v>31</v>
      </c>
      <c r="U2" s="16" t="s">
        <v>32</v>
      </c>
    </row>
    <row r="3" spans="1:21" x14ac:dyDescent="0.25">
      <c r="A3" s="15"/>
      <c r="B3" s="16" t="s">
        <v>58</v>
      </c>
      <c r="C3" s="16" t="s">
        <v>58</v>
      </c>
      <c r="D3" s="16" t="s">
        <v>58</v>
      </c>
      <c r="E3" s="16" t="s">
        <v>58</v>
      </c>
      <c r="F3" s="16" t="s">
        <v>58</v>
      </c>
      <c r="G3" s="16" t="s">
        <v>58</v>
      </c>
      <c r="H3" s="16" t="s">
        <v>58</v>
      </c>
      <c r="I3" s="16" t="s">
        <v>58</v>
      </c>
      <c r="J3" s="16" t="s">
        <v>58</v>
      </c>
      <c r="K3" s="16" t="s">
        <v>58</v>
      </c>
      <c r="L3" s="16" t="s">
        <v>58</v>
      </c>
      <c r="M3" s="16" t="s">
        <v>58</v>
      </c>
      <c r="N3" s="16" t="s">
        <v>58</v>
      </c>
      <c r="O3" s="16" t="s">
        <v>58</v>
      </c>
      <c r="P3" s="16" t="s">
        <v>58</v>
      </c>
      <c r="Q3" s="16" t="s">
        <v>58</v>
      </c>
      <c r="R3" s="16" t="s">
        <v>58</v>
      </c>
      <c r="S3" s="16" t="s">
        <v>58</v>
      </c>
      <c r="T3" s="16" t="s">
        <v>58</v>
      </c>
      <c r="U3" s="16" t="s">
        <v>58</v>
      </c>
    </row>
    <row r="4" spans="1:21" x14ac:dyDescent="0.25">
      <c r="A4" s="15" t="s">
        <v>42</v>
      </c>
      <c r="B4" s="14" t="s">
        <v>48</v>
      </c>
      <c r="C4" s="14" t="s">
        <v>48</v>
      </c>
      <c r="D4" s="14" t="s">
        <v>48</v>
      </c>
      <c r="E4" s="14" t="s">
        <v>48</v>
      </c>
      <c r="F4" s="14" t="s">
        <v>48</v>
      </c>
      <c r="G4" s="14" t="s">
        <v>48</v>
      </c>
      <c r="H4" s="14" t="s">
        <v>48</v>
      </c>
      <c r="I4" s="14" t="s">
        <v>48</v>
      </c>
      <c r="J4" s="14" t="s">
        <v>48</v>
      </c>
      <c r="K4" s="14" t="s">
        <v>48</v>
      </c>
      <c r="L4" s="14" t="s">
        <v>48</v>
      </c>
      <c r="M4" s="14" t="s">
        <v>48</v>
      </c>
      <c r="N4" s="14" t="s">
        <v>48</v>
      </c>
      <c r="O4" s="14" t="s">
        <v>48</v>
      </c>
      <c r="P4" s="14" t="s">
        <v>48</v>
      </c>
      <c r="Q4" s="14" t="s">
        <v>48</v>
      </c>
      <c r="R4" s="14" t="s">
        <v>48</v>
      </c>
      <c r="S4" s="14" t="s">
        <v>48</v>
      </c>
      <c r="T4" s="14" t="s">
        <v>48</v>
      </c>
      <c r="U4" s="14" t="s">
        <v>48</v>
      </c>
    </row>
    <row r="5" spans="1:21" x14ac:dyDescent="0.25">
      <c r="A5" s="15" t="s">
        <v>43</v>
      </c>
      <c r="B5" s="14" t="s">
        <v>49</v>
      </c>
      <c r="C5" s="14" t="s">
        <v>49</v>
      </c>
      <c r="D5" s="14" t="s">
        <v>49</v>
      </c>
      <c r="E5" s="14" t="s">
        <v>49</v>
      </c>
      <c r="F5" s="14" t="s">
        <v>49</v>
      </c>
      <c r="G5" s="14" t="s">
        <v>49</v>
      </c>
      <c r="H5" s="14" t="s">
        <v>49</v>
      </c>
      <c r="I5" s="14" t="s">
        <v>49</v>
      </c>
      <c r="J5" s="14" t="s">
        <v>49</v>
      </c>
      <c r="K5" s="14" t="s">
        <v>49</v>
      </c>
      <c r="L5" s="14" t="s">
        <v>49</v>
      </c>
      <c r="M5" s="14" t="s">
        <v>49</v>
      </c>
      <c r="N5" s="14" t="s">
        <v>49</v>
      </c>
      <c r="O5" s="14" t="s">
        <v>49</v>
      </c>
      <c r="P5" s="14" t="s">
        <v>49</v>
      </c>
      <c r="Q5" s="14" t="s">
        <v>49</v>
      </c>
      <c r="R5" s="14" t="s">
        <v>49</v>
      </c>
      <c r="S5" s="14" t="s">
        <v>49</v>
      </c>
      <c r="T5" s="14" t="s">
        <v>49</v>
      </c>
      <c r="U5" s="14" t="s">
        <v>49</v>
      </c>
    </row>
    <row r="6" spans="1:21" x14ac:dyDescent="0.25">
      <c r="A6" s="15" t="s">
        <v>44</v>
      </c>
      <c r="B6" s="14">
        <f>IF(COUNTIF($B$11:$B$32,"*&lt;*")&lt;&gt;0,0,MIN($B$11:$B$32))</f>
        <v>0</v>
      </c>
      <c r="C6" s="14">
        <f>IF(COUNTIF($C$11:$C$32,"*&lt;*")&lt;&gt;0,0,MIN($C$11:$C$32))</f>
        <v>0</v>
      </c>
      <c r="D6" s="14">
        <f>IF(COUNTIF($D$11:$D$32,"*&lt;*")&lt;&gt;0,0,MIN($D$11:$D$32))</f>
        <v>0</v>
      </c>
      <c r="E6" s="14">
        <f>IF(COUNTIF($E$11:$E$32,"*&lt;*")&lt;&gt;0,0,MIN($E$11:$E$32))</f>
        <v>0</v>
      </c>
      <c r="F6" s="14">
        <f>IF(COUNTIF($F$11:$F$32,"*&lt;*")&lt;&gt;0,0,MIN($F$11:$F$32))</f>
        <v>0</v>
      </c>
      <c r="G6" s="14">
        <f>IF(COUNTIF($G$11:$G$32,"*&lt;*")&lt;&gt;0,0,MIN($G$11:$G$32))</f>
        <v>0</v>
      </c>
      <c r="H6" s="14">
        <f>IF(COUNTIF($H$11:$H$32,"*&lt;*")&lt;&gt;0,0,MIN($H$11:$H$32))</f>
        <v>0</v>
      </c>
      <c r="I6" s="14">
        <f>IF(COUNTIF($I$11:$I$32,"*&lt;*")&lt;&gt;0,0,MIN($I$11:$I$32))</f>
        <v>0</v>
      </c>
      <c r="J6" s="14">
        <f>IF(COUNTIF($J$11:$J$32,"*&lt;*")&lt;&gt;0,0,MIN($J$11:$J$32))</f>
        <v>0</v>
      </c>
      <c r="K6" s="14">
        <f>IF(COUNTIF($K$11:$K$32,"*&lt;*")&lt;&gt;0,0,MIN($K$11:$K$32))</f>
        <v>0</v>
      </c>
      <c r="L6" s="14">
        <f>IF(COUNTIF($L$11:$L$32,"*&lt;*")&lt;&gt;0,0,MIN($L$11:$L$32))</f>
        <v>0</v>
      </c>
      <c r="M6" s="14">
        <f>IF(COUNTIF($M$11:$M$32,"*&lt;*")&lt;&gt;0,0,MIN($M$11:$M$32))</f>
        <v>0</v>
      </c>
      <c r="N6" s="14">
        <f>IF(COUNTIF($N$11:$N$32,"*&lt;*")&lt;&gt;0,0,MIN($N$11:$N$32))</f>
        <v>0</v>
      </c>
      <c r="O6" s="14">
        <f>IF(COUNTIF($O$11:$O$32,"*&lt;*")&lt;&gt;0,0,MIN($O$11:$O$32))</f>
        <v>0</v>
      </c>
      <c r="P6" s="14">
        <f>IF(COUNTIF($P$11:$P$32,"*&lt;*")&lt;&gt;0,0,MIN($P$11:$P$32))</f>
        <v>0</v>
      </c>
      <c r="Q6" s="14">
        <f>IF(COUNTIF($Q$11:$Q$32,"*&lt;*")&lt;&gt;0,0,MIN($Q$11:$Q$32))</f>
        <v>0</v>
      </c>
      <c r="R6" s="14">
        <f>IF(COUNTIF($R$11:$R$32,"*&lt;*")&lt;&gt;0,0,MIN($R$11:$R$32))</f>
        <v>0</v>
      </c>
      <c r="S6" s="14">
        <f>IF(COUNTIF($S$11:$S$32,"*&lt;*")&lt;&gt;0,0,MIN($S$11:$S$32))</f>
        <v>0</v>
      </c>
      <c r="T6" s="14">
        <f>IF(COUNTIF($T$11:$T$32,"*&lt;*")&lt;&gt;0,0,MIN($T$11:$T$32))</f>
        <v>0</v>
      </c>
      <c r="U6" s="14">
        <f>IF(COUNTIF($U$11:$U$32,"*&lt;*")&lt;&gt;0,0,MIN($U$11:$U$32))</f>
        <v>0</v>
      </c>
    </row>
    <row r="7" spans="1:21" x14ac:dyDescent="0.25">
      <c r="A7" s="15" t="s">
        <v>45</v>
      </c>
      <c r="B7" s="14">
        <f>IF(SUM($B$11:$B$32)=0,0,MAX($B$11:$B$32))</f>
        <v>2.8000000000000001E-2</v>
      </c>
      <c r="C7" s="14">
        <f>IF(SUM($C$11:$C$32)=0,0,MAX($C$11:$C$32))</f>
        <v>0</v>
      </c>
      <c r="D7" s="14">
        <f>IF(SUM($D$11:$D$32)=0,0,MAX($D$11:$D$32))</f>
        <v>0</v>
      </c>
      <c r="E7" s="14">
        <f>IF(SUM($E$11:$E$32)=0,0,MAX($E$11:$E$32))</f>
        <v>0</v>
      </c>
      <c r="F7" s="14">
        <f>IF(SUM($F$11:$F$32)=0,0,MAX($F$11:$F$32))</f>
        <v>5.8000000000000003E-2</v>
      </c>
      <c r="G7" s="14">
        <f>IF(SUM($G$11:$G$32)=0,0,MAX($G$11:$G$32))</f>
        <v>4.2999999999999997E-2</v>
      </c>
      <c r="H7" s="14">
        <f>IF(SUM($H$11:$H$32)=0,0,MAX($H$11:$H$32))</f>
        <v>8.5000000000000006E-2</v>
      </c>
      <c r="I7" s="14">
        <f>IF(SUM($I$11:$I$32)=0,0,MAX($I$11:$I$32))</f>
        <v>3.6999999999999998E-2</v>
      </c>
      <c r="J7" s="14">
        <f>IF(SUM($J$11:$J$32)=0,0,MAX($J$11:$J$32))</f>
        <v>3.6999999999999998E-2</v>
      </c>
      <c r="K7" s="14">
        <f>IF(SUM($K$11:$K$32)=0,0,MAX($K$11:$K$32))</f>
        <v>3.5999999999999997E-2</v>
      </c>
      <c r="L7" s="14">
        <f>IF(SUM($L$11:$L$32)=0,0,MAX($L$11:$L$32))</f>
        <v>0</v>
      </c>
      <c r="M7" s="14">
        <f>IF(SUM($M$11:$M$32)=0,0,MAX($M$11:$M$32))</f>
        <v>0</v>
      </c>
      <c r="N7" s="14">
        <f>IF(SUM($N$11:$N$32)=0,0,MAX($N$11:$N$32))</f>
        <v>0.16</v>
      </c>
      <c r="O7" s="14">
        <f>IF(SUM($O$11:$O$32)=0,0,MAX($O$11:$O$32))</f>
        <v>2.1000000000000001E-2</v>
      </c>
      <c r="P7" s="14">
        <f>IF(SUM($P$11:$P$32)=0,0,MAX($P$11:$P$32))</f>
        <v>4.8000000000000001E-2</v>
      </c>
      <c r="Q7" s="14">
        <f>IF(SUM($Q$11:$Q$32)=0,0,MAX($Q$11:$Q$32))</f>
        <v>5.5E-2</v>
      </c>
      <c r="R7" s="14">
        <f>IF(SUM($R$11:$R$32)=0,0,MAX($R$11:$R$32))</f>
        <v>9.7000000000000003E-2</v>
      </c>
      <c r="S7" s="14">
        <f>IF(SUM($S$11:$S$32)=0,0,MAX($S$11:$S$32))</f>
        <v>0.13</v>
      </c>
      <c r="T7" s="14">
        <f>IF(SUM($T$11:$T$32)=0,0,MAX($T$11:$T$32))</f>
        <v>0</v>
      </c>
      <c r="U7" s="14">
        <f>IF(SUM($U$11:$U$32)=0,0,MAX($U$11:$U$32))</f>
        <v>0</v>
      </c>
    </row>
    <row r="8" spans="1:21" x14ac:dyDescent="0.25">
      <c r="A8" s="15" t="s">
        <v>46</v>
      </c>
      <c r="B8" s="14">
        <f>IFERROR(IF(ISODD(COUNTA($B$11:$B$32)),LARGE($B$11:$B$32,INT(COUNTA($B$11:$B$32)/2)+1),(LARGE($B$11:$B$32,INT(COUNTA($B$11:$B$32)/2)+1)+LARGE($B$11:$B$32,INT(COUNTA($B$11:$B$32)/2)))/2),IF(COUNT($B$11:$B$32)=COUNTA($B$11:$B$32)/2,SMALL($B$11:$B$32,1)/2, "Non-Detect"))</f>
        <v>0</v>
      </c>
      <c r="C8" s="14">
        <f>IFERROR(IF(ISODD(COUNTA($C$11:$C$32)),LARGE($C$11:$C$32,INT(COUNTA($C$11:$C$32)/2)+1),(LARGE($C$11:$C$32,INT(COUNTA($C$11:$C$32)/2)+1)+LARGE($C$11:$C$32,INT(COUNTA($C$11:$C$32)/2)))/2),IF(COUNT($C$11:$C$32)=COUNTA($C$11:$C$32)/2,SMALL($C$11:$C$32,1)/2, "Non-Detect"))</f>
        <v>0</v>
      </c>
      <c r="D8" s="14">
        <f>IFERROR(IF(ISODD(COUNTA($D$11:$D$32)),LARGE($D$11:$D$32,INT(COUNTA($D$11:$D$32)/2)+1),(LARGE($D$11:$D$32,INT(COUNTA($D$11:$D$32)/2)+1)+LARGE($D$11:$D$32,INT(COUNTA($D$11:$D$32)/2)))/2),IF(COUNT($D$11:$D$32)=COUNTA($D$11:$D$32)/2,SMALL($D$11:$D$32,1)/2, "Non-Detect"))</f>
        <v>0</v>
      </c>
      <c r="E8" s="14">
        <f>IFERROR(IF(ISODD(COUNTA($E$11:$E$32)),LARGE($E$11:$E$32,INT(COUNTA($E$11:$E$32)/2)+1),(LARGE($E$11:$E$32,INT(COUNTA($E$11:$E$32)/2)+1)+LARGE($E$11:$E$32,INT(COUNTA($E$11:$E$32)/2)))/2),IF(COUNT($E$11:$E$32)=COUNTA($E$11:$E$32)/2,SMALL($E$11:$E$32,1)/2, "Non-Detect"))</f>
        <v>0</v>
      </c>
      <c r="F8" s="14">
        <f>IFERROR(IF(ISODD(COUNTA($F$11:$F$32)),LARGE($F$11:$F$32,INT(COUNTA($F$11:$F$32)/2)+1),(LARGE($F$11:$F$32,INT(COUNTA($F$11:$F$32)/2)+1)+LARGE($F$11:$F$32,INT(COUNTA($F$11:$F$32)/2)))/2),IF(COUNT($F$11:$F$32)=COUNTA($F$11:$F$32)/2,SMALL($F$11:$F$32,1)/2, "Non-Detect"))</f>
        <v>0</v>
      </c>
      <c r="G8" s="14">
        <f>IFERROR(IF(ISODD(COUNTA($G$11:$G$32)),LARGE($G$11:$G$32,INT(COUNTA($G$11:$G$32)/2)+1),(LARGE($G$11:$G$32,INT(COUNTA($G$11:$G$32)/2)+1)+LARGE($G$11:$G$32,INT(COUNTA($G$11:$G$32)/2)))/2),IF(COUNT($G$11:$G$32)=COUNTA($G$11:$G$32)/2,SMALL($G$11:$G$32,1)/2, "Non-Detect"))</f>
        <v>0</v>
      </c>
      <c r="H8" s="14">
        <f>IFERROR(IF(ISODD(COUNTA($H$11:$H$32)),LARGE($H$11:$H$32,INT(COUNTA($H$11:$H$32)/2)+1),(LARGE($H$11:$H$32,INT(COUNTA($H$11:$H$32)/2)+1)+LARGE($H$11:$H$32,INT(COUNTA($H$11:$H$32)/2)))/2),IF(COUNT($H$11:$H$32)=COUNTA($H$11:$H$32)/2,SMALL($H$11:$H$32,1)/2, "Non-Detect"))</f>
        <v>0</v>
      </c>
      <c r="I8" s="14">
        <f>IFERROR(IF(ISODD(COUNTA($I$11:$I$32)),LARGE($I$11:$I$32,INT(COUNTA($I$11:$I$32)/2)+1),(LARGE($I$11:$I$32,INT(COUNTA($I$11:$I$32)/2)+1)+LARGE($I$11:$I$32,INT(COUNTA($I$11:$I$32)/2)))/2),IF(COUNT($I$11:$I$32)=COUNTA($I$11:$I$32)/2,SMALL($I$11:$I$32,1)/2, "Non-Detect"))</f>
        <v>0</v>
      </c>
      <c r="J8" s="14">
        <f>IFERROR(IF(ISODD(COUNTA($J$11:$J$32)),LARGE($J$11:$J$32,INT(COUNTA($J$11:$J$32)/2)+1),(LARGE($J$11:$J$32,INT(COUNTA($J$11:$J$32)/2)+1)+LARGE($J$11:$J$32,INT(COUNTA($J$11:$J$32)/2)))/2),IF(COUNT($J$11:$J$32)=COUNTA($J$11:$J$32)/2,SMALL($J$11:$J$32,1)/2, "Non-Detect"))</f>
        <v>0</v>
      </c>
      <c r="K8" s="14">
        <f>IFERROR(IF(ISODD(COUNTA($K$11:$K$32)),LARGE($K$11:$K$32,INT(COUNTA($K$11:$K$32)/2)+1),(LARGE($K$11:$K$32,INT(COUNTA($K$11:$K$32)/2)+1)+LARGE($K$11:$K$32,INT(COUNTA($K$11:$K$32)/2)))/2),IF(COUNT($K$11:$K$32)=COUNTA($K$11:$K$32)/2,SMALL($K$11:$K$32,1)/2, "Non-Detect"))</f>
        <v>0</v>
      </c>
      <c r="L8" s="14">
        <f>IFERROR(IF(ISODD(COUNTA($L$11:$L$32)),LARGE($L$11:$L$32,INT(COUNTA($L$11:$L$32)/2)+1),(LARGE($L$11:$L$32,INT(COUNTA($L$11:$L$32)/2)+1)+LARGE($L$11:$L$32,INT(COUNTA($L$11:$L$32)/2)))/2),IF(COUNT($L$11:$L$32)=COUNTA($L$11:$L$32)/2,SMALL($L$11:$L$32,1)/2, "Non-Detect"))</f>
        <v>0</v>
      </c>
      <c r="M8" s="14">
        <f>IFERROR(IF(ISODD(COUNTA($M$11:$M$32)),LARGE($M$11:$M$32,INT(COUNTA($M$11:$M$32)/2)+1),(LARGE($M$11:$M$32,INT(COUNTA($M$11:$M$32)/2)+1)+LARGE($M$11:$M$32,INT(COUNTA($M$11:$M$32)/2)))/2),IF(COUNT($M$11:$M$32)=COUNTA($M$11:$M$32)/2,SMALL($M$11:$M$32,1)/2, "Non-Detect"))</f>
        <v>0</v>
      </c>
      <c r="N8" s="14">
        <f>IFERROR(IF(ISODD(COUNTA($N$11:$N$32)),LARGE($N$11:$N$32,INT(COUNTA($N$11:$N$32)/2)+1),(LARGE($N$11:$N$32,INT(COUNTA($N$11:$N$32)/2)+1)+LARGE($N$11:$N$32,INT(COUNTA($N$11:$N$32)/2)))/2),IF(COUNT($N$11:$N$32)=COUNTA($N$11:$N$32)/2,SMALL($N$11:$N$32,1)/2, "Non-Detect"))</f>
        <v>0</v>
      </c>
      <c r="O8" s="14">
        <f>IFERROR(IF(ISODD(COUNTA($O$11:$O$32)),LARGE($O$11:$O$32,INT(COUNTA($O$11:$O$32)/2)+1),(LARGE($O$11:$O$32,INT(COUNTA($O$11:$O$32)/2)+1)+LARGE($O$11:$O$32,INT(COUNTA($O$11:$O$32)/2)))/2),IF(COUNT($O$11:$O$32)=COUNTA($O$11:$O$32)/2,SMALL($O$11:$O$32,1)/2, "Non-Detect"))</f>
        <v>0</v>
      </c>
      <c r="P8" s="14">
        <f>IFERROR(IF(ISODD(COUNTA($P$11:$P$32)),LARGE($P$11:$P$32,INT(COUNTA($P$11:$P$32)/2)+1),(LARGE($P$11:$P$32,INT(COUNTA($P$11:$P$32)/2)+1)+LARGE($P$11:$P$32,INT(COUNTA($P$11:$P$32)/2)))/2),IF(COUNT($P$11:$P$32)=COUNTA($P$11:$P$32)/2,SMALL($P$11:$P$32,1)/2, "Non-Detect"))</f>
        <v>0</v>
      </c>
      <c r="Q8" s="14">
        <f>IFERROR(IF(ISODD(COUNTA($Q$11:$Q$32)),LARGE($Q$11:$Q$32,INT(COUNTA($Q$11:$Q$32)/2)+1),(LARGE($Q$11:$Q$32,INT(COUNTA($Q$11:$Q$32)/2)+1)+LARGE($Q$11:$Q$32,INT(COUNTA($Q$11:$Q$32)/2)))/2),IF(COUNT($Q$11:$Q$32)=COUNTA($Q$11:$Q$32)/2,SMALL($Q$11:$Q$32,1)/2, "Non-Detect"))</f>
        <v>0</v>
      </c>
      <c r="R8" s="14">
        <f>IFERROR(IF(ISODD(COUNTA($R$11:$R$32)),LARGE($R$11:$R$32,INT(COUNTA($R$11:$R$32)/2)+1),(LARGE($R$11:$R$32,INT(COUNTA($R$11:$R$32)/2)+1)+LARGE($R$11:$R$32,INT(COUNTA($R$11:$R$32)/2)))/2),IF(COUNT($R$11:$R$32)=COUNTA($R$11:$R$32)/2,SMALL($R$11:$R$32,1)/2, "Non-Detect"))</f>
        <v>0</v>
      </c>
      <c r="S8" s="14">
        <f>IFERROR(IF(ISODD(COUNTA($S$11:$S$32)),LARGE($S$11:$S$32,INT(COUNTA($S$11:$S$32)/2)+1),(LARGE($S$11:$S$32,INT(COUNTA($S$11:$S$32)/2)+1)+LARGE($S$11:$S$32,INT(COUNTA($S$11:$S$32)/2)))/2),IF(COUNT($S$11:$S$32)=COUNTA($S$11:$S$32)/2,SMALL($S$11:$S$32,1)/2, "Non-Detect"))</f>
        <v>0</v>
      </c>
      <c r="T8" s="14">
        <f>IFERROR(IF(ISODD(COUNTA($T$11:$T$32)),LARGE($T$11:$T$32,INT(COUNTA($T$11:$T$32)/2)+1),(LARGE($T$11:$T$32,INT(COUNTA($T$11:$T$32)/2)+1)+LARGE($T$11:$T$32,INT(COUNTA($T$11:$T$32)/2)))/2),IF(COUNT($T$11:$T$32)=COUNTA($T$11:$T$32)/2,SMALL($T$11:$T$32,1)/2, "Non-Detect"))</f>
        <v>0</v>
      </c>
      <c r="U8" s="14">
        <f>IFERROR(IF(ISODD(COUNTA($U$11:$U$32)),LARGE($U$11:$U$32,INT(COUNTA($U$11:$U$32)/2)+1),(LARGE($U$11:$U$32,INT(COUNTA($U$11:$U$32)/2)+1)+LARGE($U$11:$U$32,INT(COUNTA($U$11:$U$32)/2)))/2),IF(COUNT($U$11:$U$32)=COUNTA($U$11:$U$32)/2,SMALL($U$11:$U$32,1)/2, "Non-Detect"))</f>
        <v>0</v>
      </c>
    </row>
    <row r="9" spans="1:21" x14ac:dyDescent="0.25">
      <c r="A9" s="15" t="s">
        <v>47</v>
      </c>
      <c r="B9" s="14" t="s">
        <v>60</v>
      </c>
      <c r="C9" s="14" t="s">
        <v>60</v>
      </c>
      <c r="D9" s="14" t="s">
        <v>60</v>
      </c>
      <c r="E9" s="14" t="s">
        <v>60</v>
      </c>
      <c r="F9" s="14" t="s">
        <v>60</v>
      </c>
      <c r="G9" s="14" t="s">
        <v>60</v>
      </c>
      <c r="H9" s="14" t="s">
        <v>60</v>
      </c>
      <c r="I9" s="14" t="s">
        <v>60</v>
      </c>
      <c r="J9" s="14" t="s">
        <v>60</v>
      </c>
      <c r="K9" s="14" t="s">
        <v>60</v>
      </c>
      <c r="L9" s="14" t="s">
        <v>60</v>
      </c>
      <c r="M9" s="14" t="s">
        <v>60</v>
      </c>
      <c r="N9" s="14" t="s">
        <v>60</v>
      </c>
      <c r="O9" s="14" t="s">
        <v>60</v>
      </c>
      <c r="P9" s="14" t="s">
        <v>60</v>
      </c>
      <c r="Q9" s="14" t="s">
        <v>60</v>
      </c>
      <c r="R9" s="14" t="s">
        <v>60</v>
      </c>
      <c r="S9" s="14" t="s">
        <v>60</v>
      </c>
      <c r="T9" s="14" t="s">
        <v>60</v>
      </c>
      <c r="U9" s="14" t="s">
        <v>60</v>
      </c>
    </row>
    <row r="10" spans="1:21" ht="42.75" x14ac:dyDescent="0.25">
      <c r="A10" s="13" t="s">
        <v>79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x14ac:dyDescent="0.25">
      <c r="A11" s="9">
        <v>42004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x14ac:dyDescent="0.25">
      <c r="A12" s="9">
        <v>42094</v>
      </c>
      <c r="B12" s="12" t="s">
        <v>6</v>
      </c>
      <c r="C12" s="12" t="s">
        <v>6</v>
      </c>
      <c r="D12" s="12" t="s">
        <v>6</v>
      </c>
      <c r="E12" s="12" t="s">
        <v>6</v>
      </c>
      <c r="F12" s="12" t="s">
        <v>6</v>
      </c>
      <c r="G12" s="12" t="s">
        <v>6</v>
      </c>
      <c r="H12" s="12" t="s">
        <v>6</v>
      </c>
      <c r="I12" s="12" t="s">
        <v>6</v>
      </c>
      <c r="J12" s="12" t="s">
        <v>6</v>
      </c>
      <c r="K12" s="12" t="s">
        <v>6</v>
      </c>
      <c r="L12" s="12" t="s">
        <v>6</v>
      </c>
      <c r="M12" s="12" t="s">
        <v>6</v>
      </c>
      <c r="N12" s="12" t="s">
        <v>6</v>
      </c>
      <c r="O12" s="12" t="s">
        <v>6</v>
      </c>
      <c r="P12" s="12" t="s">
        <v>6</v>
      </c>
      <c r="Q12" s="12" t="s">
        <v>6</v>
      </c>
      <c r="R12" s="12" t="s">
        <v>6</v>
      </c>
      <c r="S12" s="12" t="s">
        <v>6</v>
      </c>
      <c r="T12" s="12" t="s">
        <v>6</v>
      </c>
      <c r="U12" s="12" t="s">
        <v>6</v>
      </c>
    </row>
    <row r="13" spans="1:21" x14ac:dyDescent="0.25">
      <c r="A13" s="9">
        <v>42185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</row>
    <row r="14" spans="1:21" x14ac:dyDescent="0.25">
      <c r="A14" s="9">
        <v>42277</v>
      </c>
      <c r="B14" s="12">
        <v>0</v>
      </c>
      <c r="C14" s="12">
        <v>0</v>
      </c>
      <c r="D14" s="12">
        <v>0</v>
      </c>
      <c r="E14" s="12">
        <v>0</v>
      </c>
      <c r="F14" s="12">
        <v>5.8000000000000003E-2</v>
      </c>
      <c r="G14" s="12">
        <v>0</v>
      </c>
      <c r="H14" s="12">
        <v>7.3999999999999996E-2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0.16</v>
      </c>
      <c r="O14" s="12">
        <v>0</v>
      </c>
      <c r="P14" s="12">
        <v>0</v>
      </c>
      <c r="Q14" s="12">
        <v>0</v>
      </c>
      <c r="R14" s="12">
        <v>9.7000000000000003E-2</v>
      </c>
      <c r="S14" s="12">
        <v>0.13</v>
      </c>
      <c r="T14" s="12">
        <v>0</v>
      </c>
      <c r="U14" s="12">
        <v>0</v>
      </c>
    </row>
    <row r="15" spans="1:21" x14ac:dyDescent="0.25">
      <c r="A15" s="9">
        <v>42369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</row>
    <row r="16" spans="1:21" x14ac:dyDescent="0.25">
      <c r="A16" s="9">
        <v>42460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8.5000000000000006E-2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0.11</v>
      </c>
      <c r="O16" s="12">
        <v>0</v>
      </c>
      <c r="P16" s="12">
        <v>0</v>
      </c>
      <c r="Q16" s="12">
        <v>0</v>
      </c>
      <c r="R16" s="12">
        <v>7.2999999999999995E-2</v>
      </c>
      <c r="S16" s="12">
        <v>0</v>
      </c>
      <c r="T16" s="12">
        <v>0</v>
      </c>
      <c r="U16" s="12">
        <v>0</v>
      </c>
    </row>
    <row r="17" spans="1:21" x14ac:dyDescent="0.25">
      <c r="A17" s="9">
        <v>42551</v>
      </c>
      <c r="B17" s="12" t="s">
        <v>7</v>
      </c>
      <c r="C17" s="12" t="s">
        <v>7</v>
      </c>
      <c r="D17" s="12" t="s">
        <v>7</v>
      </c>
      <c r="E17" s="12" t="s">
        <v>7</v>
      </c>
      <c r="F17" s="12" t="s">
        <v>7</v>
      </c>
      <c r="G17" s="12" t="s">
        <v>7</v>
      </c>
      <c r="H17" s="12" t="s">
        <v>7</v>
      </c>
      <c r="I17" s="12" t="s">
        <v>7</v>
      </c>
      <c r="J17" s="12" t="s">
        <v>7</v>
      </c>
      <c r="K17" s="12" t="s">
        <v>7</v>
      </c>
      <c r="L17" s="12" t="s">
        <v>7</v>
      </c>
      <c r="M17" s="12" t="s">
        <v>7</v>
      </c>
      <c r="N17" s="12" t="s">
        <v>7</v>
      </c>
      <c r="O17" s="12" t="s">
        <v>7</v>
      </c>
      <c r="P17" s="12" t="s">
        <v>7</v>
      </c>
      <c r="Q17" s="12" t="s">
        <v>7</v>
      </c>
      <c r="R17" s="12" t="s">
        <v>7</v>
      </c>
      <c r="S17" s="12" t="s">
        <v>7</v>
      </c>
      <c r="T17" s="12" t="s">
        <v>7</v>
      </c>
      <c r="U17" s="12" t="s">
        <v>7</v>
      </c>
    </row>
    <row r="18" spans="1:21" x14ac:dyDescent="0.25">
      <c r="A18" s="9">
        <v>42643</v>
      </c>
      <c r="B18" s="12" t="s">
        <v>5</v>
      </c>
      <c r="C18" s="12" t="s">
        <v>5</v>
      </c>
      <c r="D18" s="12" t="s">
        <v>5</v>
      </c>
      <c r="E18" s="12" t="s">
        <v>5</v>
      </c>
      <c r="F18" s="12" t="s">
        <v>5</v>
      </c>
      <c r="G18" s="12" t="s">
        <v>5</v>
      </c>
      <c r="H18" s="12" t="s">
        <v>5</v>
      </c>
      <c r="I18" s="12" t="s">
        <v>5</v>
      </c>
      <c r="J18" s="12" t="s">
        <v>5</v>
      </c>
      <c r="K18" s="12" t="s">
        <v>5</v>
      </c>
      <c r="L18" s="12" t="s">
        <v>5</v>
      </c>
      <c r="M18" s="12" t="s">
        <v>5</v>
      </c>
      <c r="N18" s="12" t="s">
        <v>5</v>
      </c>
      <c r="O18" s="12" t="s">
        <v>5</v>
      </c>
      <c r="P18" s="12" t="s">
        <v>5</v>
      </c>
      <c r="Q18" s="12" t="s">
        <v>5</v>
      </c>
      <c r="R18" s="12" t="s">
        <v>5</v>
      </c>
      <c r="S18" s="12" t="s">
        <v>5</v>
      </c>
      <c r="T18" s="12" t="s">
        <v>5</v>
      </c>
      <c r="U18" s="12" t="s">
        <v>5</v>
      </c>
    </row>
    <row r="19" spans="1:21" x14ac:dyDescent="0.25">
      <c r="A19" s="9">
        <v>42735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</row>
    <row r="20" spans="1:21" x14ac:dyDescent="0.25">
      <c r="A20" s="9">
        <v>42825</v>
      </c>
      <c r="B20" s="12">
        <v>2.8000000000000001E-2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2.8000000000000001E-2</v>
      </c>
      <c r="O20" s="12">
        <v>2.1000000000000001E-2</v>
      </c>
      <c r="P20" s="12">
        <v>0</v>
      </c>
      <c r="Q20" s="12">
        <v>2.1000000000000001E-2</v>
      </c>
      <c r="R20" s="12">
        <v>3.1E-2</v>
      </c>
      <c r="S20" s="12">
        <v>1.9E-2</v>
      </c>
      <c r="T20" s="12">
        <v>0</v>
      </c>
      <c r="U20" s="12">
        <v>0</v>
      </c>
    </row>
    <row r="21" spans="1:21" x14ac:dyDescent="0.25">
      <c r="A21" s="9">
        <v>42916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4.2999999999999997E-2</v>
      </c>
      <c r="H21" s="12">
        <v>5.0999999999999997E-2</v>
      </c>
      <c r="I21" s="12">
        <v>3.6999999999999998E-2</v>
      </c>
      <c r="J21" s="12">
        <v>3.6999999999999998E-2</v>
      </c>
      <c r="K21" s="12">
        <v>3.5999999999999997E-2</v>
      </c>
      <c r="L21" s="12">
        <v>0</v>
      </c>
      <c r="M21" s="12">
        <v>0</v>
      </c>
      <c r="N21" s="12">
        <v>6.2E-2</v>
      </c>
      <c r="O21" s="12">
        <v>0</v>
      </c>
      <c r="P21" s="12">
        <v>4.8000000000000001E-2</v>
      </c>
      <c r="Q21" s="12">
        <v>5.5E-2</v>
      </c>
      <c r="R21" s="12">
        <v>4.2999999999999997E-2</v>
      </c>
      <c r="S21" s="12">
        <v>6.2E-2</v>
      </c>
      <c r="T21" s="12">
        <v>0</v>
      </c>
      <c r="U21" s="12">
        <v>0</v>
      </c>
    </row>
    <row r="22" spans="1:21" x14ac:dyDescent="0.25">
      <c r="A22" s="9">
        <v>43008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</row>
    <row r="23" spans="1:21" x14ac:dyDescent="0.25">
      <c r="A23" s="9">
        <v>43100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</row>
    <row r="24" spans="1:21" x14ac:dyDescent="0.25">
      <c r="A24" s="9">
        <v>43190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5.6000000000000001E-2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</row>
    <row r="25" spans="1:21" x14ac:dyDescent="0.25">
      <c r="A25" s="9">
        <v>43281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4.8000000000000001E-2</v>
      </c>
      <c r="O25" s="12">
        <v>0</v>
      </c>
      <c r="P25" s="12">
        <v>0</v>
      </c>
      <c r="Q25" s="12">
        <v>0</v>
      </c>
      <c r="R25" s="12">
        <v>0</v>
      </c>
      <c r="S25" s="12">
        <v>3.9E-2</v>
      </c>
      <c r="T25" s="12">
        <v>0</v>
      </c>
      <c r="U25" s="12">
        <v>0</v>
      </c>
    </row>
    <row r="26" spans="1:21" x14ac:dyDescent="0.25">
      <c r="A26" s="9">
        <v>43373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</row>
    <row r="27" spans="1:21" x14ac:dyDescent="0.25">
      <c r="A27" s="9">
        <v>43465</v>
      </c>
      <c r="B27" s="12" t="s">
        <v>82</v>
      </c>
      <c r="C27" s="12" t="s">
        <v>82</v>
      </c>
      <c r="D27" s="12" t="s">
        <v>82</v>
      </c>
      <c r="E27" s="12" t="s">
        <v>82</v>
      </c>
      <c r="F27" s="12" t="s">
        <v>82</v>
      </c>
      <c r="G27" s="12" t="s">
        <v>82</v>
      </c>
      <c r="H27" s="12" t="s">
        <v>82</v>
      </c>
      <c r="I27" s="12" t="s">
        <v>82</v>
      </c>
      <c r="J27" s="12" t="s">
        <v>82</v>
      </c>
      <c r="K27" s="12" t="s">
        <v>82</v>
      </c>
      <c r="L27" s="12" t="s">
        <v>82</v>
      </c>
      <c r="M27" s="12" t="s">
        <v>82</v>
      </c>
      <c r="N27" s="12" t="s">
        <v>82</v>
      </c>
      <c r="O27" s="12" t="s">
        <v>82</v>
      </c>
      <c r="P27" s="12" t="s">
        <v>82</v>
      </c>
      <c r="Q27" s="12" t="s">
        <v>82</v>
      </c>
      <c r="R27" s="12" t="s">
        <v>82</v>
      </c>
      <c r="S27" s="12" t="s">
        <v>82</v>
      </c>
      <c r="T27" s="12" t="s">
        <v>82</v>
      </c>
      <c r="U27" s="12" t="s">
        <v>82</v>
      </c>
    </row>
    <row r="28" spans="1:21" x14ac:dyDescent="0.25">
      <c r="A28" s="9">
        <v>43555</v>
      </c>
      <c r="B28" s="12" t="s">
        <v>97</v>
      </c>
      <c r="C28" s="12" t="s">
        <v>97</v>
      </c>
      <c r="D28" s="12" t="s">
        <v>97</v>
      </c>
      <c r="E28" s="12" t="s">
        <v>97</v>
      </c>
      <c r="F28" s="12" t="s">
        <v>97</v>
      </c>
      <c r="G28" s="12" t="s">
        <v>97</v>
      </c>
      <c r="H28" s="12" t="s">
        <v>97</v>
      </c>
      <c r="I28" s="12" t="s">
        <v>97</v>
      </c>
      <c r="J28" s="12" t="s">
        <v>97</v>
      </c>
      <c r="K28" s="12" t="s">
        <v>97</v>
      </c>
      <c r="L28" s="12" t="s">
        <v>97</v>
      </c>
      <c r="M28" s="12" t="s">
        <v>97</v>
      </c>
      <c r="N28" s="12" t="s">
        <v>97</v>
      </c>
      <c r="O28" s="12" t="s">
        <v>97</v>
      </c>
      <c r="P28" s="12" t="s">
        <v>97</v>
      </c>
      <c r="Q28" s="12" t="s">
        <v>97</v>
      </c>
      <c r="R28" s="12" t="s">
        <v>97</v>
      </c>
      <c r="S28" s="12" t="s">
        <v>97</v>
      </c>
      <c r="T28" s="12" t="s">
        <v>97</v>
      </c>
      <c r="U28" s="12" t="s">
        <v>97</v>
      </c>
    </row>
    <row r="29" spans="1:21" x14ac:dyDescent="0.25">
      <c r="A29" s="9">
        <v>43646</v>
      </c>
      <c r="B29" s="12" t="s">
        <v>97</v>
      </c>
      <c r="C29" s="12" t="s">
        <v>97</v>
      </c>
      <c r="D29" s="12" t="s">
        <v>97</v>
      </c>
      <c r="E29" s="12" t="s">
        <v>97</v>
      </c>
      <c r="F29" s="12" t="s">
        <v>97</v>
      </c>
      <c r="G29" s="12" t="s">
        <v>97</v>
      </c>
      <c r="H29" s="12" t="s">
        <v>97</v>
      </c>
      <c r="I29" s="12" t="s">
        <v>97</v>
      </c>
      <c r="J29" s="12" t="s">
        <v>97</v>
      </c>
      <c r="K29" s="12" t="s">
        <v>97</v>
      </c>
      <c r="L29" s="12" t="s">
        <v>97</v>
      </c>
      <c r="M29" s="12" t="s">
        <v>97</v>
      </c>
      <c r="N29" s="12" t="s">
        <v>97</v>
      </c>
      <c r="O29" s="12" t="s">
        <v>97</v>
      </c>
      <c r="P29" s="12" t="s">
        <v>97</v>
      </c>
      <c r="Q29" s="12" t="s">
        <v>97</v>
      </c>
      <c r="R29" s="12" t="s">
        <v>97</v>
      </c>
      <c r="S29" s="12" t="s">
        <v>97</v>
      </c>
      <c r="T29" s="12" t="s">
        <v>97</v>
      </c>
      <c r="U29" s="12" t="s">
        <v>97</v>
      </c>
    </row>
    <row r="30" spans="1:21" x14ac:dyDescent="0.25">
      <c r="A30" s="9">
        <v>43738</v>
      </c>
      <c r="B30" s="12" t="s">
        <v>97</v>
      </c>
      <c r="C30" s="12" t="s">
        <v>97</v>
      </c>
      <c r="D30" s="12" t="s">
        <v>97</v>
      </c>
      <c r="E30" s="12" t="s">
        <v>97</v>
      </c>
      <c r="F30" s="12" t="s">
        <v>97</v>
      </c>
      <c r="G30" s="12" t="s">
        <v>97</v>
      </c>
      <c r="H30" s="12" t="s">
        <v>97</v>
      </c>
      <c r="I30" s="12" t="s">
        <v>97</v>
      </c>
      <c r="J30" s="12" t="s">
        <v>97</v>
      </c>
      <c r="K30" s="12" t="s">
        <v>97</v>
      </c>
      <c r="L30" s="12" t="s">
        <v>97</v>
      </c>
      <c r="M30" s="12" t="s">
        <v>97</v>
      </c>
      <c r="N30" s="12" t="s">
        <v>97</v>
      </c>
      <c r="O30" s="12" t="s">
        <v>97</v>
      </c>
      <c r="P30" s="12" t="s">
        <v>97</v>
      </c>
      <c r="Q30" s="12" t="s">
        <v>97</v>
      </c>
      <c r="R30" s="12" t="s">
        <v>97</v>
      </c>
      <c r="S30" s="12" t="s">
        <v>97</v>
      </c>
      <c r="T30" s="12" t="s">
        <v>97</v>
      </c>
      <c r="U30" s="12" t="s">
        <v>97</v>
      </c>
    </row>
    <row r="31" spans="1:21" x14ac:dyDescent="0.25">
      <c r="A31" s="9">
        <v>43830</v>
      </c>
      <c r="B31" s="12" t="s">
        <v>97</v>
      </c>
      <c r="C31" s="12" t="s">
        <v>97</v>
      </c>
      <c r="D31" s="12" t="s">
        <v>97</v>
      </c>
      <c r="E31" s="12" t="s">
        <v>97</v>
      </c>
      <c r="F31" s="12" t="s">
        <v>97</v>
      </c>
      <c r="G31" s="12" t="s">
        <v>97</v>
      </c>
      <c r="H31" s="12" t="s">
        <v>97</v>
      </c>
      <c r="I31" s="12" t="s">
        <v>97</v>
      </c>
      <c r="J31" s="12" t="s">
        <v>97</v>
      </c>
      <c r="K31" s="12" t="s">
        <v>97</v>
      </c>
      <c r="L31" s="12" t="s">
        <v>97</v>
      </c>
      <c r="M31" s="12" t="s">
        <v>97</v>
      </c>
      <c r="N31" s="12" t="s">
        <v>97</v>
      </c>
      <c r="O31" s="12" t="s">
        <v>97</v>
      </c>
      <c r="P31" s="12" t="s">
        <v>97</v>
      </c>
      <c r="Q31" s="12" t="s">
        <v>97</v>
      </c>
      <c r="R31" s="12" t="s">
        <v>97</v>
      </c>
      <c r="S31" s="12" t="s">
        <v>97</v>
      </c>
      <c r="T31" s="12" t="s">
        <v>97</v>
      </c>
      <c r="U31" s="12" t="s">
        <v>97</v>
      </c>
    </row>
    <row r="32" spans="1:21" x14ac:dyDescent="0.25">
      <c r="A32" s="9">
        <v>43921</v>
      </c>
      <c r="B32" s="12" t="s">
        <v>97</v>
      </c>
      <c r="C32" s="12" t="s">
        <v>97</v>
      </c>
      <c r="D32" s="12" t="s">
        <v>97</v>
      </c>
      <c r="E32" s="12" t="s">
        <v>97</v>
      </c>
      <c r="F32" s="12" t="s">
        <v>97</v>
      </c>
      <c r="G32" s="12" t="s">
        <v>97</v>
      </c>
      <c r="H32" s="12" t="s">
        <v>97</v>
      </c>
      <c r="I32" s="12" t="s">
        <v>97</v>
      </c>
      <c r="J32" s="12" t="s">
        <v>97</v>
      </c>
      <c r="K32" s="12" t="s">
        <v>97</v>
      </c>
      <c r="L32" s="12" t="s">
        <v>97</v>
      </c>
      <c r="M32" s="12" t="s">
        <v>97</v>
      </c>
      <c r="N32" s="12" t="s">
        <v>97</v>
      </c>
      <c r="O32" s="12" t="s">
        <v>97</v>
      </c>
      <c r="P32" s="12" t="s">
        <v>97</v>
      </c>
      <c r="Q32" s="12" t="s">
        <v>97</v>
      </c>
      <c r="R32" s="12" t="s">
        <v>97</v>
      </c>
      <c r="S32" s="12" t="s">
        <v>97</v>
      </c>
      <c r="T32" s="12" t="s">
        <v>97</v>
      </c>
      <c r="U32" s="12" t="s">
        <v>97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B47EA-5292-4B8C-B084-B1528B3F99CA}">
  <dimension ref="A1:M27"/>
  <sheetViews>
    <sheetView workbookViewId="0">
      <selection activeCell="A28" sqref="A28"/>
    </sheetView>
  </sheetViews>
  <sheetFormatPr defaultColWidth="8.7109375" defaultRowHeight="15" x14ac:dyDescent="0.25"/>
  <cols>
    <col min="1" max="1" width="15.5703125" style="10" customWidth="1"/>
    <col min="2" max="13" width="10.5703125" style="2" customWidth="1"/>
    <col min="14" max="16384" width="8.7109375" style="2"/>
  </cols>
  <sheetData>
    <row r="1" spans="1:13" x14ac:dyDescent="0.25">
      <c r="A1" s="18" t="s">
        <v>131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8.5" x14ac:dyDescent="0.25">
      <c r="A2" s="15" t="s">
        <v>41</v>
      </c>
      <c r="B2" s="16" t="s">
        <v>67</v>
      </c>
      <c r="C2" s="16" t="s">
        <v>55</v>
      </c>
      <c r="D2" s="16" t="s">
        <v>4</v>
      </c>
      <c r="E2" s="16" t="s">
        <v>68</v>
      </c>
      <c r="F2" s="16" t="s">
        <v>62</v>
      </c>
      <c r="G2" s="16" t="s">
        <v>71</v>
      </c>
      <c r="H2" s="16" t="s">
        <v>72</v>
      </c>
      <c r="I2" s="16" t="s">
        <v>73</v>
      </c>
      <c r="J2" s="16" t="s">
        <v>74</v>
      </c>
      <c r="K2" s="16" t="s">
        <v>75</v>
      </c>
      <c r="L2" s="16" t="s">
        <v>76</v>
      </c>
      <c r="M2" s="16" t="s">
        <v>34</v>
      </c>
    </row>
    <row r="3" spans="1:13" x14ac:dyDescent="0.25">
      <c r="A3" s="15"/>
      <c r="B3" s="16" t="s">
        <v>58</v>
      </c>
      <c r="C3" s="16" t="s">
        <v>58</v>
      </c>
      <c r="D3" s="16" t="s">
        <v>58</v>
      </c>
      <c r="E3" s="16" t="s">
        <v>58</v>
      </c>
      <c r="F3" s="16" t="s">
        <v>58</v>
      </c>
      <c r="G3" s="16" t="s">
        <v>58</v>
      </c>
      <c r="H3" s="16" t="s">
        <v>58</v>
      </c>
      <c r="I3" s="16" t="s">
        <v>58</v>
      </c>
      <c r="J3" s="16" t="s">
        <v>58</v>
      </c>
      <c r="K3" s="16" t="s">
        <v>58</v>
      </c>
      <c r="L3" s="16" t="s">
        <v>58</v>
      </c>
      <c r="M3" s="16" t="s">
        <v>58</v>
      </c>
    </row>
    <row r="4" spans="1:13" x14ac:dyDescent="0.25">
      <c r="A4" s="15" t="s">
        <v>42</v>
      </c>
      <c r="B4" s="14" t="s">
        <v>52</v>
      </c>
      <c r="C4" s="14" t="s">
        <v>52</v>
      </c>
      <c r="D4" s="14" t="s">
        <v>53</v>
      </c>
      <c r="E4" s="14" t="s">
        <v>52</v>
      </c>
      <c r="F4" s="14" t="s">
        <v>52</v>
      </c>
      <c r="G4" s="14" t="s">
        <v>48</v>
      </c>
      <c r="H4" s="14" t="s">
        <v>48</v>
      </c>
      <c r="I4" s="14" t="s">
        <v>48</v>
      </c>
      <c r="J4" s="14" t="s">
        <v>48</v>
      </c>
      <c r="K4" s="14" t="s">
        <v>48</v>
      </c>
      <c r="L4" s="14" t="s">
        <v>52</v>
      </c>
      <c r="M4" s="14" t="s">
        <v>66</v>
      </c>
    </row>
    <row r="5" spans="1:13" x14ac:dyDescent="0.25">
      <c r="A5" s="15" t="s">
        <v>43</v>
      </c>
      <c r="B5" s="14" t="s">
        <v>49</v>
      </c>
      <c r="C5" s="14" t="s">
        <v>49</v>
      </c>
      <c r="D5" s="14" t="s">
        <v>49</v>
      </c>
      <c r="E5" s="14" t="s">
        <v>49</v>
      </c>
      <c r="F5" s="14" t="s">
        <v>49</v>
      </c>
      <c r="G5" s="14" t="s">
        <v>49</v>
      </c>
      <c r="H5" s="14" t="s">
        <v>49</v>
      </c>
      <c r="I5" s="14" t="s">
        <v>49</v>
      </c>
      <c r="J5" s="14" t="s">
        <v>49</v>
      </c>
      <c r="K5" s="14" t="s">
        <v>49</v>
      </c>
      <c r="L5" s="14" t="s">
        <v>49</v>
      </c>
      <c r="M5" s="14" t="s">
        <v>49</v>
      </c>
    </row>
    <row r="6" spans="1:13" x14ac:dyDescent="0.25">
      <c r="A6" s="15" t="s">
        <v>44</v>
      </c>
      <c r="B6" s="14">
        <f>IF(COUNTIF($B$11:$B$26,"*&lt;*")&lt;&gt;0,0,MIN($B$11:$B$26))</f>
        <v>16600</v>
      </c>
      <c r="C6" s="14">
        <f>IF(COUNTIF($C$11:$C$26,"*&lt;*")&lt;&gt;0,0,MIN($C$11:$C$26))</f>
        <v>0</v>
      </c>
      <c r="D6" s="14">
        <f>IF(COUNTIF($D$11:$D$26,"*&lt;*")&lt;&gt;0,0,MIN($D$11:$D$26))</f>
        <v>6.97</v>
      </c>
      <c r="E6" s="14">
        <f>IF(COUNTIF($E$11:$E$26,"*&lt;*")&lt;&gt;0,0,MIN($E$11:$E$26))</f>
        <v>0</v>
      </c>
      <c r="F6" s="14">
        <f>IF(COUNTIF($F$11:$F$26,"*&lt;*")&lt;&gt;0,0,MIN($F$11:$F$26))</f>
        <v>0</v>
      </c>
      <c r="G6" s="14">
        <f>IF(COUNTIF($G$11:$G$26,"*&lt;*")&lt;&gt;0,0,MIN($G$11:$G$26))</f>
        <v>0</v>
      </c>
      <c r="H6" s="14">
        <f>IF(COUNTIF($H$11:$H$26,"*&lt;*")&lt;&gt;0,0,MIN($H$11:$H$26))</f>
        <v>0</v>
      </c>
      <c r="I6" s="14">
        <f>IF(COUNTIF($I$11:$I$26,"*&lt;*")&lt;&gt;0,0,MIN($I$11:$I$26))</f>
        <v>0</v>
      </c>
      <c r="J6" s="14">
        <f>IF(COUNTIF($J$11:$J$26,"*&lt;*")&lt;&gt;0,0,MIN($J$11:$J$26))</f>
        <v>0</v>
      </c>
      <c r="K6" s="14">
        <f>IF(COUNTIF($K$11:$K$26,"*&lt;*")&lt;&gt;0,0,MIN($K$11:$K$26))</f>
        <v>0</v>
      </c>
      <c r="L6" s="14">
        <f>IF(COUNTIF($L$11:$L$26,"*&lt;*")&lt;&gt;0,0,MIN($L$11:$L$26))</f>
        <v>0</v>
      </c>
      <c r="M6" s="14">
        <f>IF(COUNTIF($M$11:$M$26,"*&lt;*")&lt;&gt;0,0,MIN($M$11:$M$26))</f>
        <v>1.6000000000000001E-3</v>
      </c>
    </row>
    <row r="7" spans="1:13" x14ac:dyDescent="0.25">
      <c r="A7" s="15" t="s">
        <v>45</v>
      </c>
      <c r="B7" s="14">
        <f>IF(SUM($B$11:$B$26)=0,0,MAX($B$11:$B$26))</f>
        <v>36200</v>
      </c>
      <c r="C7" s="14">
        <f>IF(SUM($C$11:$C$26)=0,0,MAX($C$11:$C$26))</f>
        <v>123</v>
      </c>
      <c r="D7" s="14">
        <f>IF(SUM($D$11:$D$26)=0,0,MAX($D$11:$D$26))</f>
        <v>7.82</v>
      </c>
      <c r="E7" s="14">
        <f>IF(SUM($E$11:$E$26)=0,0,MAX($E$11:$E$26))</f>
        <v>0.05</v>
      </c>
      <c r="F7" s="14">
        <f>IF(SUM($F$11:$F$26)=0,0,MAX($F$11:$F$26))</f>
        <v>0.69</v>
      </c>
      <c r="G7" s="14">
        <f>IF(SUM($G$11:$G$26)=0,0,MAX($G$11:$G$26))</f>
        <v>0</v>
      </c>
      <c r="H7" s="14">
        <f>IF(SUM($H$11:$H$26)=0,0,MAX($H$11:$H$26))</f>
        <v>106</v>
      </c>
      <c r="I7" s="14">
        <f>IF(SUM($I$11:$I$26)=0,0,MAX($I$11:$I$26))</f>
        <v>20.8</v>
      </c>
      <c r="J7" s="14">
        <f>IF(SUM($J$11:$J$26)=0,0,MAX($J$11:$J$26))</f>
        <v>13.9</v>
      </c>
      <c r="K7" s="14">
        <f>IF(SUM($K$11:$K$26)=0,0,MAX($K$11:$K$26))</f>
        <v>31.6</v>
      </c>
      <c r="L7" s="14">
        <f>IF(SUM($L$11:$L$26)=0,0,MAX($L$11:$L$26))</f>
        <v>6.86</v>
      </c>
      <c r="M7" s="14">
        <f>IF(SUM($M$11:$M$26)=0,0,MAX($M$11:$M$26))</f>
        <v>31.6</v>
      </c>
    </row>
    <row r="8" spans="1:13" x14ac:dyDescent="0.25">
      <c r="A8" s="15" t="s">
        <v>46</v>
      </c>
      <c r="B8" s="14">
        <f>IFERROR(IF(ISODD(COUNTA($B$11:$B$26)),LARGE($B$11:$B$26,INT(COUNTA($B$11:$B$26)/2)+1),(LARGE($B$11:$B$26,INT(COUNTA($B$11:$B$26)/2)+1)+LARGE($B$11:$B$26,INT(COUNTA($B$11:$B$26)/2)))/2),IF(COUNT($B$11:$B$26)=COUNTA($B$11:$B$26)/2,SMALL($B$11:$B$26,1)/2, "Non-Detect"))</f>
        <v>27700</v>
      </c>
      <c r="C8" s="14">
        <f>IFERROR(IF(ISODD(COUNTA($C$11:$C$26)),LARGE($C$11:$C$26,INT(COUNTA($C$11:$C$26)/2)+1),(LARGE($C$11:$C$26,INT(COUNTA($C$11:$C$26)/2)+1)+LARGE($C$11:$C$26,INT(COUNTA($C$11:$C$26)/2)))/2),IF(COUNT($C$11:$C$26)=COUNTA($C$11:$C$26)/2,SMALL($C$11:$C$26,1)/2, "Non-Detect"))</f>
        <v>11.3</v>
      </c>
      <c r="D8" s="14">
        <f>IFERROR(IF(ISODD(COUNTA($D$11:$D$26)),LARGE($D$11:$D$26,INT(COUNTA($D$11:$D$26)/2)+1),(LARGE($D$11:$D$26,INT(COUNTA($D$11:$D$26)/2)+1)+LARGE($D$11:$D$26,INT(COUNTA($D$11:$D$26)/2)))/2),IF(COUNT($D$11:$D$26)=COUNTA($D$11:$D$26)/2,SMALL($D$11:$D$26,1)/2, "Non-Detect"))</f>
        <v>7.45</v>
      </c>
      <c r="E8" s="14">
        <f>IFERROR(IF(ISODD(COUNTA($E$11:$E$26)),LARGE($E$11:$E$26,INT(COUNTA($E$11:$E$26)/2)+1),(LARGE($E$11:$E$26,INT(COUNTA($E$11:$E$26)/2)+1)+LARGE($E$11:$E$26,INT(COUNTA($E$11:$E$26)/2)))/2),IF(COUNT($E$11:$E$26)=COUNTA($E$11:$E$26)/2,SMALL($E$11:$E$26,1)/2, "Non-Detect"))</f>
        <v>0</v>
      </c>
      <c r="F8" s="14">
        <f>IFERROR(IF(ISODD(COUNTA($F$11:$F$26)),LARGE($F$11:$F$26,INT(COUNTA($F$11:$F$26)/2)+1),(LARGE($F$11:$F$26,INT(COUNTA($F$11:$F$26)/2)+1)+LARGE($F$11:$F$26,INT(COUNTA($F$11:$F$26)/2)))/2),IF(COUNT($F$11:$F$26)=COUNTA($F$11:$F$26)/2,SMALL($F$11:$F$26,1)/2, "Non-Detect"))</f>
        <v>0</v>
      </c>
      <c r="G8" s="14">
        <f>IFERROR(IF(ISODD(COUNTA($G$11:$G$26)),LARGE($G$11:$G$26,INT(COUNTA($G$11:$G$26)/2)+1),(LARGE($G$11:$G$26,INT(COUNTA($G$11:$G$26)/2)+1)+LARGE($G$11:$G$26,INT(COUNTA($G$11:$G$26)/2)))/2),IF(COUNT($G$11:$G$26)=COUNTA($G$11:$G$26)/2,SMALL($G$11:$G$26,1)/2, "Non-Detect"))</f>
        <v>0</v>
      </c>
      <c r="H8" s="14">
        <f>IFERROR(IF(ISODD(COUNTA($H$11:$H$26)),LARGE($H$11:$H$26,INT(COUNTA($H$11:$H$26)/2)+1),(LARGE($H$11:$H$26,INT(COUNTA($H$11:$H$26)/2)+1)+LARGE($H$11:$H$26,INT(COUNTA($H$11:$H$26)/2)))/2),IF(COUNT($H$11:$H$26)=COUNTA($H$11:$H$26)/2,SMALL($H$11:$H$26,1)/2, "Non-Detect"))</f>
        <v>3.5</v>
      </c>
      <c r="I8" s="14">
        <f>IFERROR(IF(ISODD(COUNTA($I$11:$I$26)),LARGE($I$11:$I$26,INT(COUNTA($I$11:$I$26)/2)+1),(LARGE($I$11:$I$26,INT(COUNTA($I$11:$I$26)/2)+1)+LARGE($I$11:$I$26,INT(COUNTA($I$11:$I$26)/2)))/2),IF(COUNT($I$11:$I$26)=COUNTA($I$11:$I$26)/2,SMALL($I$11:$I$26,1)/2, "Non-Detect"))</f>
        <v>0</v>
      </c>
      <c r="J8" s="14">
        <f>IFERROR(IF(ISODD(COUNTA($J$11:$J$26)),LARGE($J$11:$J$26,INT(COUNTA($J$11:$J$26)/2)+1),(LARGE($J$11:$J$26,INT(COUNTA($J$11:$J$26)/2)+1)+LARGE($J$11:$J$26,INT(COUNTA($J$11:$J$26)/2)))/2),IF(COUNT($J$11:$J$26)=COUNTA($J$11:$J$26)/2,SMALL($J$11:$J$26,1)/2, "Non-Detect"))</f>
        <v>0</v>
      </c>
      <c r="K8" s="14">
        <f>IFERROR(IF(ISODD(COUNTA($K$11:$K$26)),LARGE($K$11:$K$26,INT(COUNTA($K$11:$K$26)/2)+1),(LARGE($K$11:$K$26,INT(COUNTA($K$11:$K$26)/2)+1)+LARGE($K$11:$K$26,INT(COUNTA($K$11:$K$26)/2)))/2),IF(COUNT($K$11:$K$26)=COUNTA($K$11:$K$26)/2,SMALL($K$11:$K$26,1)/2, "Non-Detect"))</f>
        <v>10.8</v>
      </c>
      <c r="L8" s="14">
        <f>IFERROR(IF(ISODD(COUNTA($L$11:$L$26)),LARGE($L$11:$L$26,INT(COUNTA($L$11:$L$26)/2)+1),(LARGE($L$11:$L$26,INT(COUNTA($L$11:$L$26)/2)+1)+LARGE($L$11:$L$26,INT(COUNTA($L$11:$L$26)/2)))/2),IF(COUNT($L$11:$L$26)=COUNTA($L$11:$L$26)/2,SMALL($L$11:$L$26,1)/2, "Non-Detect"))</f>
        <v>1.9</v>
      </c>
      <c r="M8" s="14">
        <f>IFERROR(IF(ISODD(COUNTA($M$11:$M$26)),LARGE($M$11:$M$26,INT(COUNTA($M$11:$M$26)/2)+1),(LARGE($M$11:$M$26,INT(COUNTA($M$11:$M$26)/2)+1)+LARGE($M$11:$M$26,INT(COUNTA($M$11:$M$26)/2)))/2),IF(COUNT($M$11:$M$26)=COUNTA($M$11:$M$26)/2,SMALL($M$11:$M$26,1)/2, "Non-Detect"))</f>
        <v>2.98E-2</v>
      </c>
    </row>
    <row r="9" spans="1:13" x14ac:dyDescent="0.25">
      <c r="A9" s="15" t="s">
        <v>47</v>
      </c>
      <c r="B9" s="14" t="s">
        <v>60</v>
      </c>
      <c r="C9" s="14" t="s">
        <v>60</v>
      </c>
      <c r="D9" s="14" t="s">
        <v>60</v>
      </c>
      <c r="E9" s="14" t="s">
        <v>60</v>
      </c>
      <c r="F9" s="14" t="s">
        <v>60</v>
      </c>
      <c r="G9" s="14" t="s">
        <v>60</v>
      </c>
      <c r="H9" s="14" t="s">
        <v>60</v>
      </c>
      <c r="I9" s="14" t="s">
        <v>60</v>
      </c>
      <c r="J9" s="14" t="s">
        <v>60</v>
      </c>
      <c r="K9" s="14" t="s">
        <v>60</v>
      </c>
      <c r="L9" s="14" t="s">
        <v>60</v>
      </c>
      <c r="M9" s="14" t="s">
        <v>60</v>
      </c>
    </row>
    <row r="10" spans="1:13" ht="42.75" x14ac:dyDescent="0.25">
      <c r="A10" s="13" t="s">
        <v>79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25">
      <c r="A11" s="9">
        <v>42004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x14ac:dyDescent="0.25">
      <c r="A12" s="9">
        <v>42094</v>
      </c>
      <c r="B12" s="12" t="s">
        <v>6</v>
      </c>
      <c r="C12" s="12" t="s">
        <v>6</v>
      </c>
      <c r="D12" s="12" t="s">
        <v>6</v>
      </c>
      <c r="E12" s="12" t="s">
        <v>6</v>
      </c>
      <c r="F12" s="12" t="s">
        <v>6</v>
      </c>
      <c r="G12" s="12" t="s">
        <v>6</v>
      </c>
      <c r="H12" s="12" t="s">
        <v>6</v>
      </c>
      <c r="I12" s="12" t="s">
        <v>6</v>
      </c>
      <c r="J12" s="12" t="s">
        <v>6</v>
      </c>
      <c r="K12" s="12" t="s">
        <v>6</v>
      </c>
      <c r="L12" s="12" t="s">
        <v>6</v>
      </c>
      <c r="M12" s="12" t="s">
        <v>6</v>
      </c>
    </row>
    <row r="13" spans="1:13" x14ac:dyDescent="0.25">
      <c r="A13" s="9">
        <v>42185</v>
      </c>
      <c r="B13" s="12">
        <v>28400</v>
      </c>
      <c r="C13" s="12">
        <v>0</v>
      </c>
      <c r="D13" s="12">
        <v>7.43</v>
      </c>
      <c r="E13" s="12">
        <v>0</v>
      </c>
      <c r="F13" s="12">
        <v>0</v>
      </c>
      <c r="G13" s="12">
        <v>0</v>
      </c>
      <c r="H13" s="12">
        <v>3</v>
      </c>
      <c r="I13" s="12">
        <v>0</v>
      </c>
      <c r="J13" s="12">
        <v>0</v>
      </c>
      <c r="K13" s="12">
        <v>10.8</v>
      </c>
      <c r="L13" s="12">
        <v>2.2999999999999998</v>
      </c>
      <c r="M13" s="12">
        <v>31.6</v>
      </c>
    </row>
    <row r="14" spans="1:13" x14ac:dyDescent="0.25">
      <c r="A14" s="9">
        <v>42277</v>
      </c>
      <c r="B14" s="12">
        <v>29000</v>
      </c>
      <c r="C14" s="12">
        <v>84</v>
      </c>
      <c r="D14" s="12">
        <v>7.26</v>
      </c>
      <c r="E14" s="12">
        <v>0</v>
      </c>
      <c r="F14" s="12">
        <v>0</v>
      </c>
      <c r="G14" s="12">
        <v>0</v>
      </c>
      <c r="H14" s="12">
        <v>9.4</v>
      </c>
      <c r="I14" s="12">
        <v>20.8</v>
      </c>
      <c r="J14" s="12">
        <v>3.1</v>
      </c>
      <c r="K14" s="12">
        <v>30.2</v>
      </c>
      <c r="L14" s="12">
        <v>3.9</v>
      </c>
      <c r="M14" s="12">
        <v>30.2</v>
      </c>
    </row>
    <row r="15" spans="1:13" x14ac:dyDescent="0.25">
      <c r="A15" s="9">
        <v>42369</v>
      </c>
      <c r="B15" s="12">
        <v>36200</v>
      </c>
      <c r="C15" s="12">
        <v>18</v>
      </c>
      <c r="D15" s="12">
        <v>7.7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1.8</v>
      </c>
      <c r="M15" s="12">
        <v>29.7</v>
      </c>
    </row>
    <row r="16" spans="1:13" x14ac:dyDescent="0.25">
      <c r="A16" s="9">
        <v>42460</v>
      </c>
      <c r="B16" s="12">
        <v>27400</v>
      </c>
      <c r="C16" s="12">
        <v>11.3</v>
      </c>
      <c r="D16" s="12">
        <v>6.97</v>
      </c>
      <c r="E16" s="12">
        <v>0</v>
      </c>
      <c r="F16" s="12">
        <v>0</v>
      </c>
      <c r="G16" s="12">
        <v>0</v>
      </c>
      <c r="H16" s="12">
        <v>5.6</v>
      </c>
      <c r="I16" s="12">
        <v>3.9</v>
      </c>
      <c r="J16" s="12">
        <v>0</v>
      </c>
      <c r="K16" s="12">
        <v>29.1</v>
      </c>
      <c r="L16" s="12">
        <v>4.5</v>
      </c>
      <c r="M16" s="12">
        <v>29.1</v>
      </c>
    </row>
    <row r="17" spans="1:13" x14ac:dyDescent="0.25">
      <c r="A17" s="9">
        <v>42551</v>
      </c>
      <c r="B17" s="12" t="s">
        <v>7</v>
      </c>
      <c r="C17" s="12" t="s">
        <v>7</v>
      </c>
      <c r="D17" s="12" t="s">
        <v>7</v>
      </c>
      <c r="E17" s="12" t="s">
        <v>7</v>
      </c>
      <c r="F17" s="12" t="s">
        <v>7</v>
      </c>
      <c r="G17" s="12" t="s">
        <v>7</v>
      </c>
      <c r="H17" s="12" t="s">
        <v>7</v>
      </c>
      <c r="I17" s="12" t="s">
        <v>7</v>
      </c>
      <c r="J17" s="12" t="s">
        <v>7</v>
      </c>
      <c r="K17" s="12" t="s">
        <v>7</v>
      </c>
      <c r="L17" s="12" t="s">
        <v>7</v>
      </c>
      <c r="M17" s="12" t="s">
        <v>7</v>
      </c>
    </row>
    <row r="18" spans="1:13" x14ac:dyDescent="0.25">
      <c r="A18" s="9">
        <v>42643</v>
      </c>
      <c r="B18" s="12" t="s">
        <v>5</v>
      </c>
      <c r="C18" s="12" t="s">
        <v>5</v>
      </c>
      <c r="D18" s="12" t="s">
        <v>5</v>
      </c>
      <c r="E18" s="12" t="s">
        <v>5</v>
      </c>
      <c r="F18" s="12" t="s">
        <v>5</v>
      </c>
      <c r="G18" s="12" t="s">
        <v>5</v>
      </c>
      <c r="H18" s="12" t="s">
        <v>5</v>
      </c>
      <c r="I18" s="12" t="s">
        <v>5</v>
      </c>
      <c r="J18" s="12" t="s">
        <v>5</v>
      </c>
      <c r="K18" s="12" t="s">
        <v>5</v>
      </c>
      <c r="L18" s="12" t="s">
        <v>5</v>
      </c>
      <c r="M18" s="12" t="s">
        <v>5</v>
      </c>
    </row>
    <row r="19" spans="1:13" x14ac:dyDescent="0.25">
      <c r="A19" s="9">
        <v>42735</v>
      </c>
      <c r="B19" s="12">
        <v>26900</v>
      </c>
      <c r="C19" s="12">
        <v>26.8</v>
      </c>
      <c r="D19" s="12">
        <v>7.45</v>
      </c>
      <c r="E19" s="12">
        <v>0</v>
      </c>
      <c r="F19" s="12">
        <v>0</v>
      </c>
      <c r="G19" s="12">
        <v>0</v>
      </c>
      <c r="H19" s="12">
        <v>4</v>
      </c>
      <c r="I19" s="12">
        <v>0</v>
      </c>
      <c r="J19" s="12">
        <v>0</v>
      </c>
      <c r="K19" s="12">
        <v>31.6</v>
      </c>
      <c r="L19" s="12">
        <v>5</v>
      </c>
      <c r="M19" s="12">
        <v>3.4500000000000003E-2</v>
      </c>
    </row>
    <row r="20" spans="1:13" x14ac:dyDescent="0.25">
      <c r="A20" s="9">
        <v>42825</v>
      </c>
      <c r="B20" s="12">
        <v>31500</v>
      </c>
      <c r="C20" s="12">
        <v>3.2</v>
      </c>
      <c r="D20" s="12">
        <v>7.82</v>
      </c>
      <c r="E20" s="12">
        <v>0</v>
      </c>
      <c r="F20" s="12">
        <v>0</v>
      </c>
      <c r="G20" s="12">
        <v>0</v>
      </c>
      <c r="H20" s="12">
        <v>3.5</v>
      </c>
      <c r="I20" s="12">
        <v>1.2</v>
      </c>
      <c r="J20" s="12">
        <v>0</v>
      </c>
      <c r="K20" s="12">
        <v>0</v>
      </c>
      <c r="L20" s="12">
        <v>1.9</v>
      </c>
      <c r="M20" s="12">
        <v>1.6000000000000001E-3</v>
      </c>
    </row>
    <row r="21" spans="1:13" x14ac:dyDescent="0.25">
      <c r="A21" s="9">
        <v>42916</v>
      </c>
      <c r="B21" s="12">
        <v>27700</v>
      </c>
      <c r="C21" s="12">
        <v>13.6</v>
      </c>
      <c r="D21" s="12">
        <v>7.72</v>
      </c>
      <c r="E21" s="12">
        <v>1.2999999999999999E-2</v>
      </c>
      <c r="F21" s="12">
        <v>0.13</v>
      </c>
      <c r="G21" s="12">
        <v>0</v>
      </c>
      <c r="H21" s="12">
        <v>106</v>
      </c>
      <c r="I21" s="12">
        <v>2.82</v>
      </c>
      <c r="J21" s="12">
        <v>13.9</v>
      </c>
      <c r="K21" s="12">
        <v>16.899999999999999</v>
      </c>
      <c r="L21" s="12">
        <v>3.04</v>
      </c>
      <c r="M21" s="12">
        <v>23.6</v>
      </c>
    </row>
    <row r="22" spans="1:13" x14ac:dyDescent="0.25">
      <c r="A22" s="9">
        <v>43008</v>
      </c>
      <c r="B22" s="12">
        <v>16600</v>
      </c>
      <c r="C22" s="12">
        <v>18.2</v>
      </c>
      <c r="D22" s="12">
        <v>7.45</v>
      </c>
      <c r="E22" s="12">
        <v>0.02</v>
      </c>
      <c r="F22" s="12">
        <v>0.69</v>
      </c>
      <c r="G22" s="12">
        <v>0</v>
      </c>
      <c r="H22" s="12">
        <v>40.200000000000003</v>
      </c>
      <c r="I22" s="12">
        <v>5.56</v>
      </c>
      <c r="J22" s="12">
        <v>10.5</v>
      </c>
      <c r="K22" s="12">
        <v>25.9</v>
      </c>
      <c r="L22" s="12">
        <v>6.86</v>
      </c>
      <c r="M22" s="12">
        <v>1.3299999999999999E-2</v>
      </c>
    </row>
    <row r="23" spans="1:13" x14ac:dyDescent="0.25">
      <c r="A23" s="9">
        <v>43100</v>
      </c>
      <c r="B23" s="12">
        <v>32200</v>
      </c>
      <c r="C23" s="12">
        <v>6.4</v>
      </c>
      <c r="D23" s="12">
        <v>7.6</v>
      </c>
      <c r="E23" s="12">
        <v>0.01</v>
      </c>
      <c r="F23" s="12">
        <v>0.35</v>
      </c>
      <c r="G23" s="12">
        <v>0</v>
      </c>
      <c r="H23" s="12">
        <v>84</v>
      </c>
      <c r="I23" s="12">
        <v>0</v>
      </c>
      <c r="J23" s="12">
        <v>0</v>
      </c>
      <c r="K23" s="12">
        <v>0</v>
      </c>
      <c r="L23" s="12">
        <v>1.82</v>
      </c>
      <c r="M23" s="12">
        <v>2.7300000000000001E-2</v>
      </c>
    </row>
    <row r="24" spans="1:13" x14ac:dyDescent="0.25">
      <c r="A24" s="9">
        <v>43373</v>
      </c>
      <c r="B24" s="12">
        <v>20400</v>
      </c>
      <c r="C24" s="12">
        <v>9.6999999999999993</v>
      </c>
      <c r="D24" s="12">
        <v>7.26</v>
      </c>
      <c r="E24" s="12">
        <v>1.4E-2</v>
      </c>
      <c r="F24" s="12">
        <v>0.03</v>
      </c>
      <c r="G24" s="12">
        <v>0</v>
      </c>
      <c r="H24" s="12">
        <v>7.6</v>
      </c>
      <c r="I24" s="12">
        <v>1.5</v>
      </c>
      <c r="J24" s="12">
        <v>9.8000000000000007</v>
      </c>
      <c r="K24" s="12">
        <v>19</v>
      </c>
      <c r="L24" s="12">
        <v>5.93</v>
      </c>
      <c r="M24" s="12">
        <v>1.6299999999999999E-2</v>
      </c>
    </row>
    <row r="25" spans="1:13" x14ac:dyDescent="0.25">
      <c r="A25" s="9">
        <v>43738</v>
      </c>
      <c r="B25" s="12">
        <v>34100</v>
      </c>
      <c r="C25" s="12">
        <v>23.4</v>
      </c>
      <c r="D25" s="12">
        <v>7.53</v>
      </c>
      <c r="E25" s="12">
        <v>0.03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1.2</v>
      </c>
      <c r="M25" s="12">
        <v>2.98E-2</v>
      </c>
    </row>
    <row r="26" spans="1:13" x14ac:dyDescent="0.25">
      <c r="A26" s="9">
        <v>44104</v>
      </c>
      <c r="B26" s="12">
        <v>30700</v>
      </c>
      <c r="C26" s="12">
        <v>123</v>
      </c>
      <c r="D26" s="12">
        <v>7.67</v>
      </c>
      <c r="E26" s="12">
        <v>0.05</v>
      </c>
      <c r="F26" s="12">
        <v>4.2000000000000003E-2</v>
      </c>
      <c r="G26" s="12">
        <v>0</v>
      </c>
      <c r="H26" s="12">
        <v>0</v>
      </c>
      <c r="I26" s="12">
        <v>0</v>
      </c>
      <c r="J26" s="12">
        <v>0</v>
      </c>
      <c r="K26" s="12">
        <v>29</v>
      </c>
      <c r="L26" s="12">
        <v>0</v>
      </c>
      <c r="M26" s="12">
        <v>3.0499999999999999E-2</v>
      </c>
    </row>
    <row r="27" spans="1:13" x14ac:dyDescent="0.25">
      <c r="A27" s="9">
        <v>44469</v>
      </c>
      <c r="B27" s="12">
        <v>30300</v>
      </c>
      <c r="C27" s="12">
        <v>368</v>
      </c>
      <c r="D27" s="12">
        <v>8.09</v>
      </c>
      <c r="E27" s="12">
        <v>0</v>
      </c>
      <c r="F27" s="12">
        <v>0.11</v>
      </c>
      <c r="G27" s="12">
        <v>0</v>
      </c>
      <c r="H27" s="12">
        <v>22.8</v>
      </c>
      <c r="I27" s="12">
        <v>20.8</v>
      </c>
      <c r="J27" s="12">
        <v>26.3</v>
      </c>
      <c r="K27" s="12">
        <v>32</v>
      </c>
      <c r="L27" s="12">
        <v>3.3</v>
      </c>
      <c r="M27" s="12">
        <v>26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068BD-06C8-4F5C-93AD-15D2AC173966}">
  <dimension ref="A1:U18"/>
  <sheetViews>
    <sheetView workbookViewId="0">
      <selection activeCell="J27" sqref="J27"/>
    </sheetView>
  </sheetViews>
  <sheetFormatPr defaultColWidth="8.7109375" defaultRowHeight="15" x14ac:dyDescent="0.25"/>
  <cols>
    <col min="1" max="1" width="15.5703125" style="10" customWidth="1"/>
    <col min="2" max="21" width="10.5703125" style="2" customWidth="1"/>
    <col min="22" max="16384" width="8.7109375" style="2"/>
  </cols>
  <sheetData>
    <row r="1" spans="1:21" x14ac:dyDescent="0.25">
      <c r="A1" s="18" t="s">
        <v>130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42.75" x14ac:dyDescent="0.25">
      <c r="A2" s="15" t="s">
        <v>41</v>
      </c>
      <c r="B2" s="16" t="s">
        <v>13</v>
      </c>
      <c r="C2" s="16" t="s">
        <v>14</v>
      </c>
      <c r="D2" s="16" t="s">
        <v>15</v>
      </c>
      <c r="E2" s="16" t="s">
        <v>1</v>
      </c>
      <c r="F2" s="16" t="s">
        <v>16</v>
      </c>
      <c r="G2" s="16" t="s">
        <v>2</v>
      </c>
      <c r="H2" s="16" t="s">
        <v>17</v>
      </c>
      <c r="I2" s="16" t="s">
        <v>18</v>
      </c>
      <c r="J2" s="16" t="s">
        <v>19</v>
      </c>
      <c r="K2" s="16" t="s">
        <v>20</v>
      </c>
      <c r="L2" s="16" t="s">
        <v>22</v>
      </c>
      <c r="M2" s="16" t="s">
        <v>23</v>
      </c>
      <c r="N2" s="16" t="s">
        <v>24</v>
      </c>
      <c r="O2" s="16" t="s">
        <v>25</v>
      </c>
      <c r="P2" s="16" t="s">
        <v>26</v>
      </c>
      <c r="Q2" s="16" t="s">
        <v>3</v>
      </c>
      <c r="R2" s="16" t="s">
        <v>27</v>
      </c>
      <c r="S2" s="16" t="s">
        <v>29</v>
      </c>
      <c r="T2" s="16" t="s">
        <v>31</v>
      </c>
      <c r="U2" s="16" t="s">
        <v>32</v>
      </c>
    </row>
    <row r="3" spans="1:21" x14ac:dyDescent="0.25">
      <c r="A3" s="15"/>
      <c r="B3" s="16" t="s">
        <v>58</v>
      </c>
      <c r="C3" s="16" t="s">
        <v>58</v>
      </c>
      <c r="D3" s="16" t="s">
        <v>58</v>
      </c>
      <c r="E3" s="16" t="s">
        <v>58</v>
      </c>
      <c r="F3" s="16" t="s">
        <v>58</v>
      </c>
      <c r="G3" s="16" t="s">
        <v>58</v>
      </c>
      <c r="H3" s="16" t="s">
        <v>58</v>
      </c>
      <c r="I3" s="16" t="s">
        <v>58</v>
      </c>
      <c r="J3" s="16" t="s">
        <v>58</v>
      </c>
      <c r="K3" s="16" t="s">
        <v>58</v>
      </c>
      <c r="L3" s="16" t="s">
        <v>58</v>
      </c>
      <c r="M3" s="16" t="s">
        <v>58</v>
      </c>
      <c r="N3" s="16" t="s">
        <v>58</v>
      </c>
      <c r="O3" s="16" t="s">
        <v>58</v>
      </c>
      <c r="P3" s="16" t="s">
        <v>58</v>
      </c>
      <c r="Q3" s="16" t="s">
        <v>58</v>
      </c>
      <c r="R3" s="16" t="s">
        <v>58</v>
      </c>
      <c r="S3" s="16" t="s">
        <v>58</v>
      </c>
      <c r="T3" s="16" t="s">
        <v>58</v>
      </c>
      <c r="U3" s="16" t="s">
        <v>58</v>
      </c>
    </row>
    <row r="4" spans="1:21" x14ac:dyDescent="0.25">
      <c r="A4" s="15" t="s">
        <v>42</v>
      </c>
      <c r="B4" s="14" t="s">
        <v>48</v>
      </c>
      <c r="C4" s="14" t="s">
        <v>48</v>
      </c>
      <c r="D4" s="14" t="s">
        <v>48</v>
      </c>
      <c r="E4" s="14" t="s">
        <v>48</v>
      </c>
      <c r="F4" s="14" t="s">
        <v>48</v>
      </c>
      <c r="G4" s="14" t="s">
        <v>48</v>
      </c>
      <c r="H4" s="14" t="s">
        <v>48</v>
      </c>
      <c r="I4" s="14" t="s">
        <v>48</v>
      </c>
      <c r="J4" s="14" t="s">
        <v>48</v>
      </c>
      <c r="K4" s="14" t="s">
        <v>48</v>
      </c>
      <c r="L4" s="14" t="s">
        <v>48</v>
      </c>
      <c r="M4" s="14" t="s">
        <v>48</v>
      </c>
      <c r="N4" s="14" t="s">
        <v>48</v>
      </c>
      <c r="O4" s="14" t="s">
        <v>48</v>
      </c>
      <c r="P4" s="14" t="s">
        <v>48</v>
      </c>
      <c r="Q4" s="14" t="s">
        <v>48</v>
      </c>
      <c r="R4" s="14" t="s">
        <v>48</v>
      </c>
      <c r="S4" s="14" t="s">
        <v>48</v>
      </c>
      <c r="T4" s="14" t="s">
        <v>48</v>
      </c>
      <c r="U4" s="14" t="s">
        <v>48</v>
      </c>
    </row>
    <row r="5" spans="1:21" x14ac:dyDescent="0.25">
      <c r="A5" s="15" t="s">
        <v>43</v>
      </c>
      <c r="B5" s="14" t="s">
        <v>49</v>
      </c>
      <c r="C5" s="14" t="s">
        <v>49</v>
      </c>
      <c r="D5" s="14" t="s">
        <v>49</v>
      </c>
      <c r="E5" s="14" t="s">
        <v>49</v>
      </c>
      <c r="F5" s="14" t="s">
        <v>49</v>
      </c>
      <c r="G5" s="14" t="s">
        <v>49</v>
      </c>
      <c r="H5" s="14" t="s">
        <v>49</v>
      </c>
      <c r="I5" s="14" t="s">
        <v>49</v>
      </c>
      <c r="J5" s="14" t="s">
        <v>49</v>
      </c>
      <c r="K5" s="14" t="s">
        <v>49</v>
      </c>
      <c r="L5" s="14" t="s">
        <v>49</v>
      </c>
      <c r="M5" s="14" t="s">
        <v>49</v>
      </c>
      <c r="N5" s="14" t="s">
        <v>49</v>
      </c>
      <c r="O5" s="14" t="s">
        <v>49</v>
      </c>
      <c r="P5" s="14" t="s">
        <v>49</v>
      </c>
      <c r="Q5" s="14" t="s">
        <v>49</v>
      </c>
      <c r="R5" s="14" t="s">
        <v>49</v>
      </c>
      <c r="S5" s="14" t="s">
        <v>49</v>
      </c>
      <c r="T5" s="14" t="s">
        <v>49</v>
      </c>
      <c r="U5" s="14" t="s">
        <v>49</v>
      </c>
    </row>
    <row r="6" spans="1:21" x14ac:dyDescent="0.25">
      <c r="A6" s="15" t="s">
        <v>44</v>
      </c>
      <c r="B6" s="14">
        <f>IF(COUNTIF($B$11:$B$17,"*&lt;*")&lt;&gt;0,0,MIN($B$11:$B$17))</f>
        <v>0</v>
      </c>
      <c r="C6" s="14">
        <f>IF(COUNTIF($C$11:$C$17,"*&lt;*")&lt;&gt;0,0,MIN($C$11:$C$17))</f>
        <v>0</v>
      </c>
      <c r="D6" s="14">
        <f>IF(COUNTIF($D$11:$D$17,"*&lt;*")&lt;&gt;0,0,MIN($D$11:$D$17))</f>
        <v>0</v>
      </c>
      <c r="E6" s="14">
        <f>IF(COUNTIF($E$11:$E$17,"*&lt;*")&lt;&gt;0,0,MIN($E$11:$E$17))</f>
        <v>0</v>
      </c>
      <c r="F6" s="14">
        <f>IF(COUNTIF($F$11:$F$17,"*&lt;*")&lt;&gt;0,0,MIN($F$11:$F$17))</f>
        <v>0</v>
      </c>
      <c r="G6" s="14">
        <f>IF(COUNTIF($G$11:$G$17,"*&lt;*")&lt;&gt;0,0,MIN($G$11:$G$17))</f>
        <v>0</v>
      </c>
      <c r="H6" s="14">
        <f>IF(COUNTIF($H$11:$H$17,"*&lt;*")&lt;&gt;0,0,MIN($H$11:$H$17))</f>
        <v>0</v>
      </c>
      <c r="I6" s="14">
        <f>IF(COUNTIF($I$11:$I$17,"*&lt;*")&lt;&gt;0,0,MIN($I$11:$I$17))</f>
        <v>0</v>
      </c>
      <c r="J6" s="14">
        <f>IF(COUNTIF($J$11:$J$17,"*&lt;*")&lt;&gt;0,0,MIN($J$11:$J$17))</f>
        <v>0</v>
      </c>
      <c r="K6" s="14">
        <f>IF(COUNTIF($K$11:$K$17,"*&lt;*")&lt;&gt;0,0,MIN($K$11:$K$17))</f>
        <v>0</v>
      </c>
      <c r="L6" s="14">
        <f>IF(COUNTIF($L$11:$L$17,"*&lt;*")&lt;&gt;0,0,MIN($L$11:$L$17))</f>
        <v>0</v>
      </c>
      <c r="M6" s="14">
        <f>IF(COUNTIF($M$11:$M$17,"*&lt;*")&lt;&gt;0,0,MIN($M$11:$M$17))</f>
        <v>0</v>
      </c>
      <c r="N6" s="14">
        <f>IF(COUNTIF($N$11:$N$17,"*&lt;*")&lt;&gt;0,0,MIN($N$11:$N$17))</f>
        <v>0</v>
      </c>
      <c r="O6" s="14">
        <f>IF(COUNTIF($O$11:$O$17,"*&lt;*")&lt;&gt;0,0,MIN($O$11:$O$17))</f>
        <v>0</v>
      </c>
      <c r="P6" s="14">
        <f>IF(COUNTIF($P$11:$P$17,"*&lt;*")&lt;&gt;0,0,MIN($P$11:$P$17))</f>
        <v>0</v>
      </c>
      <c r="Q6" s="14">
        <f>IF(COUNTIF($Q$11:$Q$17,"*&lt;*")&lt;&gt;0,0,MIN($Q$11:$Q$17))</f>
        <v>0</v>
      </c>
      <c r="R6" s="14">
        <f>IF(COUNTIF($R$11:$R$17,"*&lt;*")&lt;&gt;0,0,MIN($R$11:$R$17))</f>
        <v>0</v>
      </c>
      <c r="S6" s="14">
        <f>IF(COUNTIF($S$11:$S$17,"*&lt;*")&lt;&gt;0,0,MIN($S$11:$S$17))</f>
        <v>0</v>
      </c>
      <c r="T6" s="14">
        <f>IF(COUNTIF($T$11:$T$17,"*&lt;*")&lt;&gt;0,0,MIN($T$11:$T$17))</f>
        <v>0</v>
      </c>
      <c r="U6" s="14">
        <f>IF(COUNTIF($U$11:$U$17,"*&lt;*")&lt;&gt;0,0,MIN($U$11:$U$17))</f>
        <v>0</v>
      </c>
    </row>
    <row r="7" spans="1:21" x14ac:dyDescent="0.25">
      <c r="A7" s="15" t="s">
        <v>45</v>
      </c>
      <c r="B7" s="14">
        <f>IF(SUM($B$11:$B$17)=0,0,MAX($B$11:$B$17))</f>
        <v>0</v>
      </c>
      <c r="C7" s="14">
        <f>IF(SUM($C$11:$C$17)=0,0,MAX($C$11:$C$17))</f>
        <v>0</v>
      </c>
      <c r="D7" s="14">
        <f>IF(SUM($D$11:$D$17)=0,0,MAX($D$11:$D$17))</f>
        <v>0</v>
      </c>
      <c r="E7" s="14">
        <f>IF(SUM($E$11:$E$17)=0,0,MAX($E$11:$E$17))</f>
        <v>0</v>
      </c>
      <c r="F7" s="14">
        <f>IF(SUM($F$11:$F$17)=0,0,MAX($F$11:$F$17))</f>
        <v>0</v>
      </c>
      <c r="G7" s="14">
        <f>IF(SUM($G$11:$G$17)=0,0,MAX($G$11:$G$17))</f>
        <v>0</v>
      </c>
      <c r="H7" s="14">
        <f>IF(SUM($H$11:$H$17)=0,0,MAX($H$11:$H$17))</f>
        <v>0.11</v>
      </c>
      <c r="I7" s="14">
        <f>IF(SUM($I$11:$I$17)=0,0,MAX($I$11:$I$17))</f>
        <v>0</v>
      </c>
      <c r="J7" s="14">
        <f>IF(SUM($J$11:$J$17)=0,0,MAX($J$11:$J$17))</f>
        <v>0</v>
      </c>
      <c r="K7" s="14">
        <f>IF(SUM($K$11:$K$17)=0,0,MAX($K$11:$K$17))</f>
        <v>0</v>
      </c>
      <c r="L7" s="14">
        <f>IF(SUM($L$11:$L$17)=0,0,MAX($L$11:$L$17))</f>
        <v>0</v>
      </c>
      <c r="M7" s="14">
        <f>IF(SUM($M$11:$M$17)=0,0,MAX($M$11:$M$17))</f>
        <v>0</v>
      </c>
      <c r="N7" s="14">
        <f>IF(SUM($N$11:$N$17)=0,0,MAX($N$11:$N$17))</f>
        <v>8.6999999999999994E-2</v>
      </c>
      <c r="O7" s="14">
        <f>IF(SUM($O$11:$O$17)=0,0,MAX($O$11:$O$17))</f>
        <v>0</v>
      </c>
      <c r="P7" s="14">
        <f>IF(SUM($P$11:$P$17)=0,0,MAX($P$11:$P$17))</f>
        <v>0</v>
      </c>
      <c r="Q7" s="14">
        <f>IF(SUM($Q$11:$Q$17)=0,0,MAX($Q$11:$Q$17))</f>
        <v>0</v>
      </c>
      <c r="R7" s="14">
        <f>IF(SUM($R$11:$R$17)=0,0,MAX($R$11:$R$17))</f>
        <v>0</v>
      </c>
      <c r="S7" s="14">
        <f>IF(SUM($S$11:$S$17)=0,0,MAX($S$11:$S$17))</f>
        <v>5.3999999999999999E-2</v>
      </c>
      <c r="T7" s="14">
        <f>IF(SUM($T$11:$T$17)=0,0,MAX($T$11:$T$17))</f>
        <v>0</v>
      </c>
      <c r="U7" s="14">
        <f>IF(SUM($U$11:$U$17)=0,0,MAX($U$11:$U$17))</f>
        <v>0</v>
      </c>
    </row>
    <row r="8" spans="1:21" x14ac:dyDescent="0.25">
      <c r="A8" s="15" t="s">
        <v>46</v>
      </c>
      <c r="B8" s="14">
        <f>IFERROR(IF(ISODD(COUNTA($B$11:$B$17)),LARGE($B$11:$B$17,INT(COUNTA($B$11:$B$17)/2)+1),(LARGE($B$11:$B$17,INT(COUNTA($B$11:$B$17)/2)+1)+LARGE($B$11:$B$17,INT(COUNTA($B$11:$B$17)/2)))/2),IF(COUNT($B$11:$B$17)=COUNTA($B$11:$B$17)/2,SMALL($B$11:$B$17,1)/2, "Non-Detect"))</f>
        <v>0</v>
      </c>
      <c r="C8" s="14">
        <f>IFERROR(IF(ISODD(COUNTA($C$11:$C$17)),LARGE($C$11:$C$17,INT(COUNTA($C$11:$C$17)/2)+1),(LARGE($C$11:$C$17,INT(COUNTA($C$11:$C$17)/2)+1)+LARGE($C$11:$C$17,INT(COUNTA($C$11:$C$17)/2)))/2),IF(COUNT($C$11:$C$17)=COUNTA($C$11:$C$17)/2,SMALL($C$11:$C$17,1)/2, "Non-Detect"))</f>
        <v>0</v>
      </c>
      <c r="D8" s="14">
        <f>IFERROR(IF(ISODD(COUNTA($D$11:$D$17)),LARGE($D$11:$D$17,INT(COUNTA($D$11:$D$17)/2)+1),(LARGE($D$11:$D$17,INT(COUNTA($D$11:$D$17)/2)+1)+LARGE($D$11:$D$17,INT(COUNTA($D$11:$D$17)/2)))/2),IF(COUNT($D$11:$D$17)=COUNTA($D$11:$D$17)/2,SMALL($D$11:$D$17,1)/2, "Non-Detect"))</f>
        <v>0</v>
      </c>
      <c r="E8" s="14">
        <f>IFERROR(IF(ISODD(COUNTA($E$11:$E$17)),LARGE($E$11:$E$17,INT(COUNTA($E$11:$E$17)/2)+1),(LARGE($E$11:$E$17,INT(COUNTA($E$11:$E$17)/2)+1)+LARGE($E$11:$E$17,INT(COUNTA($E$11:$E$17)/2)))/2),IF(COUNT($E$11:$E$17)=COUNTA($E$11:$E$17)/2,SMALL($E$11:$E$17,1)/2, "Non-Detect"))</f>
        <v>0</v>
      </c>
      <c r="F8" s="14">
        <f>IFERROR(IF(ISODD(COUNTA($F$11:$F$17)),LARGE($F$11:$F$17,INT(COUNTA($F$11:$F$17)/2)+1),(LARGE($F$11:$F$17,INT(COUNTA($F$11:$F$17)/2)+1)+LARGE($F$11:$F$17,INT(COUNTA($F$11:$F$17)/2)))/2),IF(COUNT($F$11:$F$17)=COUNTA($F$11:$F$17)/2,SMALL($F$11:$F$17,1)/2, "Non-Detect"))</f>
        <v>0</v>
      </c>
      <c r="G8" s="14">
        <f>IFERROR(IF(ISODD(COUNTA($G$11:$G$17)),LARGE($G$11:$G$17,INT(COUNTA($G$11:$G$17)/2)+1),(LARGE($G$11:$G$17,INT(COUNTA($G$11:$G$17)/2)+1)+LARGE($G$11:$G$17,INT(COUNTA($G$11:$G$17)/2)))/2),IF(COUNT($G$11:$G$17)=COUNTA($G$11:$G$17)/2,SMALL($G$11:$G$17,1)/2, "Non-Detect"))</f>
        <v>0</v>
      </c>
      <c r="H8" s="14">
        <f>IFERROR(IF(ISODD(COUNTA($H$11:$H$17)),LARGE($H$11:$H$17,INT(COUNTA($H$11:$H$17)/2)+1),(LARGE($H$11:$H$17,INT(COUNTA($H$11:$H$17)/2)+1)+LARGE($H$11:$H$17,INT(COUNTA($H$11:$H$17)/2)))/2),IF(COUNT($H$11:$H$17)=COUNTA($H$11:$H$17)/2,SMALL($H$11:$H$17,1)/2, "Non-Detect"))</f>
        <v>0</v>
      </c>
      <c r="I8" s="14">
        <f>IFERROR(IF(ISODD(COUNTA($I$11:$I$17)),LARGE($I$11:$I$17,INT(COUNTA($I$11:$I$17)/2)+1),(LARGE($I$11:$I$17,INT(COUNTA($I$11:$I$17)/2)+1)+LARGE($I$11:$I$17,INT(COUNTA($I$11:$I$17)/2)))/2),IF(COUNT($I$11:$I$17)=COUNTA($I$11:$I$17)/2,SMALL($I$11:$I$17,1)/2, "Non-Detect"))</f>
        <v>0</v>
      </c>
      <c r="J8" s="14">
        <f>IFERROR(IF(ISODD(COUNTA($J$11:$J$17)),LARGE($J$11:$J$17,INT(COUNTA($J$11:$J$17)/2)+1),(LARGE($J$11:$J$17,INT(COUNTA($J$11:$J$17)/2)+1)+LARGE($J$11:$J$17,INT(COUNTA($J$11:$J$17)/2)))/2),IF(COUNT($J$11:$J$17)=COUNTA($J$11:$J$17)/2,SMALL($J$11:$J$17,1)/2, "Non-Detect"))</f>
        <v>0</v>
      </c>
      <c r="K8" s="14">
        <f>IFERROR(IF(ISODD(COUNTA($K$11:$K$17)),LARGE($K$11:$K$17,INT(COUNTA($K$11:$K$17)/2)+1),(LARGE($K$11:$K$17,INT(COUNTA($K$11:$K$17)/2)+1)+LARGE($K$11:$K$17,INT(COUNTA($K$11:$K$17)/2)))/2),IF(COUNT($K$11:$K$17)=COUNTA($K$11:$K$17)/2,SMALL($K$11:$K$17,1)/2, "Non-Detect"))</f>
        <v>0</v>
      </c>
      <c r="L8" s="14">
        <f>IFERROR(IF(ISODD(COUNTA($L$11:$L$17)),LARGE($L$11:$L$17,INT(COUNTA($L$11:$L$17)/2)+1),(LARGE($L$11:$L$17,INT(COUNTA($L$11:$L$17)/2)+1)+LARGE($L$11:$L$17,INT(COUNTA($L$11:$L$17)/2)))/2),IF(COUNT($L$11:$L$17)=COUNTA($L$11:$L$17)/2,SMALL($L$11:$L$17,1)/2, "Non-Detect"))</f>
        <v>0</v>
      </c>
      <c r="M8" s="14">
        <f>IFERROR(IF(ISODD(COUNTA($M$11:$M$17)),LARGE($M$11:$M$17,INT(COUNTA($M$11:$M$17)/2)+1),(LARGE($M$11:$M$17,INT(COUNTA($M$11:$M$17)/2)+1)+LARGE($M$11:$M$17,INT(COUNTA($M$11:$M$17)/2)))/2),IF(COUNT($M$11:$M$17)=COUNTA($M$11:$M$17)/2,SMALL($M$11:$M$17,1)/2, "Non-Detect"))</f>
        <v>0</v>
      </c>
      <c r="N8" s="14">
        <f>IFERROR(IF(ISODD(COUNTA($N$11:$N$17)),LARGE($N$11:$N$17,INT(COUNTA($N$11:$N$17)/2)+1),(LARGE($N$11:$N$17,INT(COUNTA($N$11:$N$17)/2)+1)+LARGE($N$11:$N$17,INT(COUNTA($N$11:$N$17)/2)))/2),IF(COUNT($N$11:$N$17)=COUNTA($N$11:$N$17)/2,SMALL($N$11:$N$17,1)/2, "Non-Detect"))</f>
        <v>4.8000000000000001E-2</v>
      </c>
      <c r="O8" s="14">
        <f>IFERROR(IF(ISODD(COUNTA($O$11:$O$17)),LARGE($O$11:$O$17,INT(COUNTA($O$11:$O$17)/2)+1),(LARGE($O$11:$O$17,INT(COUNTA($O$11:$O$17)/2)+1)+LARGE($O$11:$O$17,INT(COUNTA($O$11:$O$17)/2)))/2),IF(COUNT($O$11:$O$17)=COUNTA($O$11:$O$17)/2,SMALL($O$11:$O$17,1)/2, "Non-Detect"))</f>
        <v>0</v>
      </c>
      <c r="P8" s="14">
        <f>IFERROR(IF(ISODD(COUNTA($P$11:$P$17)),LARGE($P$11:$P$17,INT(COUNTA($P$11:$P$17)/2)+1),(LARGE($P$11:$P$17,INT(COUNTA($P$11:$P$17)/2)+1)+LARGE($P$11:$P$17,INT(COUNTA($P$11:$P$17)/2)))/2),IF(COUNT($P$11:$P$17)=COUNTA($P$11:$P$17)/2,SMALL($P$11:$P$17,1)/2, "Non-Detect"))</f>
        <v>0</v>
      </c>
      <c r="Q8" s="14">
        <f>IFERROR(IF(ISODD(COUNTA($Q$11:$Q$17)),LARGE($Q$11:$Q$17,INT(COUNTA($Q$11:$Q$17)/2)+1),(LARGE($Q$11:$Q$17,INT(COUNTA($Q$11:$Q$17)/2)+1)+LARGE($Q$11:$Q$17,INT(COUNTA($Q$11:$Q$17)/2)))/2),IF(COUNT($Q$11:$Q$17)=COUNTA($Q$11:$Q$17)/2,SMALL($Q$11:$Q$17,1)/2, "Non-Detect"))</f>
        <v>0</v>
      </c>
      <c r="R8" s="14">
        <f>IFERROR(IF(ISODD(COUNTA($R$11:$R$17)),LARGE($R$11:$R$17,INT(COUNTA($R$11:$R$17)/2)+1),(LARGE($R$11:$R$17,INT(COUNTA($R$11:$R$17)/2)+1)+LARGE($R$11:$R$17,INT(COUNTA($R$11:$R$17)/2)))/2),IF(COUNT($R$11:$R$17)=COUNTA($R$11:$R$17)/2,SMALL($R$11:$R$17,1)/2, "Non-Detect"))</f>
        <v>0</v>
      </c>
      <c r="S8" s="14">
        <f>IFERROR(IF(ISODD(COUNTA($S$11:$S$17)),LARGE($S$11:$S$17,INT(COUNTA($S$11:$S$17)/2)+1),(LARGE($S$11:$S$17,INT(COUNTA($S$11:$S$17)/2)+1)+LARGE($S$11:$S$17,INT(COUNTA($S$11:$S$17)/2)))/2),IF(COUNT($S$11:$S$17)=COUNTA($S$11:$S$17)/2,SMALL($S$11:$S$17,1)/2, "Non-Detect"))</f>
        <v>3.9E-2</v>
      </c>
      <c r="T8" s="14">
        <f>IFERROR(IF(ISODD(COUNTA($T$11:$T$17)),LARGE($T$11:$T$17,INT(COUNTA($T$11:$T$17)/2)+1),(LARGE($T$11:$T$17,INT(COUNTA($T$11:$T$17)/2)+1)+LARGE($T$11:$T$17,INT(COUNTA($T$11:$T$17)/2)))/2),IF(COUNT($T$11:$T$17)=COUNTA($T$11:$T$17)/2,SMALL($T$11:$T$17,1)/2, "Non-Detect"))</f>
        <v>0</v>
      </c>
      <c r="U8" s="14">
        <f>IFERROR(IF(ISODD(COUNTA($U$11:$U$17)),LARGE($U$11:$U$17,INT(COUNTA($U$11:$U$17)/2)+1),(LARGE($U$11:$U$17,INT(COUNTA($U$11:$U$17)/2)+1)+LARGE($U$11:$U$17,INT(COUNTA($U$11:$U$17)/2)))/2),IF(COUNT($U$11:$U$17)=COUNTA($U$11:$U$17)/2,SMALL($U$11:$U$17,1)/2, "Non-Detect"))</f>
        <v>0</v>
      </c>
    </row>
    <row r="9" spans="1:21" x14ac:dyDescent="0.25">
      <c r="A9" s="15" t="s">
        <v>47</v>
      </c>
      <c r="B9" s="14" t="s">
        <v>60</v>
      </c>
      <c r="C9" s="14" t="s">
        <v>60</v>
      </c>
      <c r="D9" s="14" t="s">
        <v>60</v>
      </c>
      <c r="E9" s="14" t="s">
        <v>60</v>
      </c>
      <c r="F9" s="14" t="s">
        <v>60</v>
      </c>
      <c r="G9" s="14" t="s">
        <v>60</v>
      </c>
      <c r="H9" s="14" t="s">
        <v>60</v>
      </c>
      <c r="I9" s="14" t="s">
        <v>60</v>
      </c>
      <c r="J9" s="14" t="s">
        <v>60</v>
      </c>
      <c r="K9" s="14" t="s">
        <v>60</v>
      </c>
      <c r="L9" s="14" t="s">
        <v>60</v>
      </c>
      <c r="M9" s="14" t="s">
        <v>60</v>
      </c>
      <c r="N9" s="14" t="s">
        <v>60</v>
      </c>
      <c r="O9" s="14" t="s">
        <v>60</v>
      </c>
      <c r="P9" s="14" t="s">
        <v>60</v>
      </c>
      <c r="Q9" s="14" t="s">
        <v>60</v>
      </c>
      <c r="R9" s="14" t="s">
        <v>60</v>
      </c>
      <c r="S9" s="14" t="s">
        <v>60</v>
      </c>
      <c r="T9" s="14" t="s">
        <v>60</v>
      </c>
      <c r="U9" s="14" t="s">
        <v>60</v>
      </c>
    </row>
    <row r="10" spans="1:21" ht="42.75" x14ac:dyDescent="0.25">
      <c r="A10" s="13" t="s">
        <v>79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x14ac:dyDescent="0.25">
      <c r="A11" s="9">
        <v>42004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x14ac:dyDescent="0.25">
      <c r="A12" s="9">
        <v>42369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x14ac:dyDescent="0.25">
      <c r="A13" s="9">
        <v>42735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x14ac:dyDescent="0.25">
      <c r="A14" s="9">
        <v>43100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x14ac:dyDescent="0.25">
      <c r="A15" s="9">
        <v>43220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4.8000000000000001E-2</v>
      </c>
      <c r="O15" s="12">
        <v>0</v>
      </c>
      <c r="P15" s="12">
        <v>0</v>
      </c>
      <c r="Q15" s="12">
        <v>0</v>
      </c>
      <c r="R15" s="12">
        <v>0</v>
      </c>
      <c r="S15" s="12">
        <v>3.9E-2</v>
      </c>
      <c r="T15" s="12">
        <v>0</v>
      </c>
      <c r="U15" s="12">
        <v>0</v>
      </c>
    </row>
    <row r="16" spans="1:21" x14ac:dyDescent="0.25">
      <c r="A16" s="9">
        <v>43585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0.11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</row>
    <row r="17" spans="1:21" x14ac:dyDescent="0.25">
      <c r="A17" s="9">
        <v>43951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8.6999999999999994E-2</v>
      </c>
      <c r="O17" s="12">
        <v>0</v>
      </c>
      <c r="P17" s="12">
        <v>0</v>
      </c>
      <c r="Q17" s="12">
        <v>0</v>
      </c>
      <c r="R17" s="12">
        <v>0</v>
      </c>
      <c r="S17" s="12">
        <v>5.3999999999999999E-2</v>
      </c>
      <c r="T17" s="12">
        <v>0</v>
      </c>
      <c r="U17" s="12">
        <v>0</v>
      </c>
    </row>
    <row r="18" spans="1:21" x14ac:dyDescent="0.25">
      <c r="A18" s="9">
        <v>44316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0.114</v>
      </c>
      <c r="O18" s="12">
        <v>0</v>
      </c>
      <c r="P18" s="12">
        <v>0</v>
      </c>
      <c r="Q18" s="12">
        <v>0</v>
      </c>
      <c r="R18" s="12">
        <v>0</v>
      </c>
      <c r="S18" s="12">
        <v>7.5999999999999998E-2</v>
      </c>
      <c r="T18" s="12">
        <v>0</v>
      </c>
      <c r="U18" s="12"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C60C-F7BA-4C53-9EE7-F4158B6E8BBD}">
  <dimension ref="A1:L93"/>
  <sheetViews>
    <sheetView workbookViewId="0">
      <selection activeCell="R79" sqref="R79"/>
    </sheetView>
  </sheetViews>
  <sheetFormatPr defaultColWidth="8.7109375" defaultRowHeight="15" x14ac:dyDescent="0.25"/>
  <cols>
    <col min="1" max="1" width="15.5703125" style="10" customWidth="1"/>
    <col min="2" max="12" width="10.5703125" style="2" customWidth="1"/>
    <col min="13" max="16384" width="8.7109375" style="2"/>
  </cols>
  <sheetData>
    <row r="1" spans="1:12" x14ac:dyDescent="0.25">
      <c r="A1" s="18" t="s">
        <v>98</v>
      </c>
      <c r="B1" s="17"/>
      <c r="C1" s="16" t="s">
        <v>37</v>
      </c>
      <c r="D1" s="17"/>
      <c r="E1" s="17"/>
      <c r="F1" s="17"/>
      <c r="G1" s="17"/>
      <c r="H1" s="17"/>
      <c r="I1" s="17"/>
      <c r="J1" s="17"/>
      <c r="K1" s="17"/>
      <c r="L1" s="17"/>
    </row>
    <row r="2" spans="1:12" ht="28.5" x14ac:dyDescent="0.25">
      <c r="A2" s="15" t="s">
        <v>41</v>
      </c>
      <c r="B2" s="16" t="s">
        <v>54</v>
      </c>
      <c r="C2" s="16" t="s">
        <v>58</v>
      </c>
      <c r="D2" s="16" t="s">
        <v>57</v>
      </c>
      <c r="E2" s="16" t="s">
        <v>55</v>
      </c>
      <c r="F2" s="16" t="s">
        <v>55</v>
      </c>
      <c r="G2" s="16" t="s">
        <v>4</v>
      </c>
      <c r="H2" s="16" t="s">
        <v>4</v>
      </c>
      <c r="I2" s="16" t="s">
        <v>56</v>
      </c>
      <c r="J2" s="16" t="s">
        <v>1</v>
      </c>
      <c r="K2" s="16" t="s">
        <v>2</v>
      </c>
      <c r="L2" s="16" t="s">
        <v>3</v>
      </c>
    </row>
    <row r="3" spans="1:12" ht="28.5" x14ac:dyDescent="0.25">
      <c r="A3" s="15"/>
      <c r="B3" s="16" t="s">
        <v>58</v>
      </c>
      <c r="C3" s="14" t="s">
        <v>78</v>
      </c>
      <c r="D3" s="16" t="s">
        <v>58</v>
      </c>
      <c r="E3" s="16" t="s">
        <v>59</v>
      </c>
      <c r="F3" s="16" t="s">
        <v>58</v>
      </c>
      <c r="G3" s="16" t="s">
        <v>44</v>
      </c>
      <c r="H3" s="16" t="s">
        <v>45</v>
      </c>
      <c r="I3" s="16" t="s">
        <v>58</v>
      </c>
      <c r="J3" s="16" t="s">
        <v>58</v>
      </c>
      <c r="K3" s="16" t="s">
        <v>58</v>
      </c>
      <c r="L3" s="16" t="s">
        <v>58</v>
      </c>
    </row>
    <row r="4" spans="1:12" x14ac:dyDescent="0.25">
      <c r="A4" s="15" t="s">
        <v>42</v>
      </c>
      <c r="B4" s="14" t="s">
        <v>51</v>
      </c>
      <c r="C4" s="14">
        <v>500</v>
      </c>
      <c r="D4" s="14" t="s">
        <v>50</v>
      </c>
      <c r="E4" s="14" t="s">
        <v>52</v>
      </c>
      <c r="F4" s="14" t="s">
        <v>52</v>
      </c>
      <c r="G4" s="14" t="s">
        <v>53</v>
      </c>
      <c r="H4" s="14" t="s">
        <v>53</v>
      </c>
      <c r="I4" s="14" t="s">
        <v>48</v>
      </c>
      <c r="J4" s="14" t="s">
        <v>48</v>
      </c>
      <c r="K4" s="14" t="s">
        <v>48</v>
      </c>
      <c r="L4" s="14" t="s">
        <v>48</v>
      </c>
    </row>
    <row r="5" spans="1:12" x14ac:dyDescent="0.25">
      <c r="A5" s="15" t="s">
        <v>43</v>
      </c>
      <c r="B5" s="14" t="s">
        <v>49</v>
      </c>
      <c r="C5" s="14">
        <f>IF(COUNTIF($B$11:$B$80,"*&lt;*")&lt;&gt;0,0,MIN($B$11:$B$80))</f>
        <v>1.4999999999999999E-2</v>
      </c>
      <c r="D5" s="14" t="s">
        <v>49</v>
      </c>
      <c r="E5" s="14">
        <v>30</v>
      </c>
      <c r="F5" s="14">
        <v>100</v>
      </c>
      <c r="G5" s="14">
        <v>6.5</v>
      </c>
      <c r="H5" s="14">
        <v>8.5</v>
      </c>
      <c r="I5" s="14">
        <v>5</v>
      </c>
      <c r="J5" s="14">
        <v>2</v>
      </c>
      <c r="K5" s="14">
        <v>0.1</v>
      </c>
      <c r="L5" s="14">
        <v>5</v>
      </c>
    </row>
    <row r="6" spans="1:12" x14ac:dyDescent="0.25">
      <c r="A6" s="15" t="s">
        <v>44</v>
      </c>
      <c r="B6" s="14">
        <f>IF(COUNTIF($B$11:$B$80,"*&lt;*")&lt;&gt;0,0,MIN($B$11:$B$80))</f>
        <v>1.4999999999999999E-2</v>
      </c>
      <c r="C6" s="14">
        <f>IF(SUM($B$11:$B$80)=0,0,MAX($B$11:$B$80))</f>
        <v>7.17</v>
      </c>
      <c r="D6" s="14">
        <f>IF(COUNTIF($D$11:$D$80,"*&lt;*")&lt;&gt;0,0,MIN($D$11:$D$80))</f>
        <v>1</v>
      </c>
      <c r="E6" s="14">
        <f>IF(COUNTIF($E$11:$E$80,"*&lt;*")&lt;&gt;0,0,MIN($E$11:$E$80))</f>
        <v>0</v>
      </c>
      <c r="F6" s="14">
        <f>IF(COUNTIF($F$11:$F$80,"*&lt;*")&lt;&gt;0,0,MIN($F$11:$F$80))</f>
        <v>0</v>
      </c>
      <c r="G6" s="14">
        <f>IF(COUNTIF($G$11:$G$80,"*&lt;*")&lt;&gt;0,0,MIN($G$11:$G$80))</f>
        <v>6.3</v>
      </c>
      <c r="H6" s="14">
        <f>IF(COUNTIF($H$11:$H$80,"*&lt;*")&lt;&gt;0,0,MIN($H$11:$H$80))</f>
        <v>6.57</v>
      </c>
      <c r="I6" s="14">
        <f>IF(COUNTIF($I$11:$I$80,"*&lt;*")&lt;&gt;0,0,MIN($I$11:$I$80))</f>
        <v>0</v>
      </c>
      <c r="J6" s="14">
        <f>IF(COUNTIF($J$11:$J$80,"*&lt;*")&lt;&gt;0,0,MIN($J$11:$J$80))</f>
        <v>0</v>
      </c>
      <c r="K6" s="14">
        <f>IF(COUNTIF($K$11:$K$80,"*&lt;*")&lt;&gt;0,0,MIN($K$11:$K$80))</f>
        <v>0</v>
      </c>
      <c r="L6" s="14">
        <f>IF(COUNTIF($L$11:$L$80,"*&lt;*")&lt;&gt;0,0,MIN($L$11:$L$80))</f>
        <v>0</v>
      </c>
    </row>
    <row r="7" spans="1:12" x14ac:dyDescent="0.25">
      <c r="A7" s="15" t="s">
        <v>45</v>
      </c>
      <c r="B7" s="14">
        <f>IF(SUM($B$11:$B$80)=0,0,MAX($B$11:$B$80))</f>
        <v>7.17</v>
      </c>
      <c r="C7" s="14">
        <f>IFERROR(IF(ISODD(COUNTA($B$11:$B$80)),LARGE($B$11:$B$80,INT(COUNTA($B$11:$B$80)/2)+1),(LARGE($B$11:$B$80,INT(COUNTA($B$11:$B$80)/2)+1)+LARGE($B$11:$B$80,INT(COUNTA($B$11:$B$80)/2)))/2),IF(COUNT($B$11:$B$80)=COUNTA($B$11:$B$80)/2,SMALL($B$11:$B$80,1)/2, "Non-Detect"))</f>
        <v>1.008</v>
      </c>
      <c r="D7" s="14">
        <f>IF(SUM($D$11:$D$80)=0,0,MAX($D$11:$D$80))</f>
        <v>7</v>
      </c>
      <c r="E7" s="14">
        <f>IF(SUM($E$11:$E$80)=0,0,MAX($E$11:$E$80))</f>
        <v>55</v>
      </c>
      <c r="F7" s="14">
        <f>IF(SUM($F$11:$F$80)=0,0,MAX($F$11:$F$80))</f>
        <v>87</v>
      </c>
      <c r="G7" s="14">
        <f>IF(SUM($G$11:$G$80)=0,0,MAX($G$11:$G$80))</f>
        <v>8.48</v>
      </c>
      <c r="H7" s="14">
        <f>IF(SUM($H$11:$H$80)=0,0,MAX($H$11:$H$80))</f>
        <v>8.48</v>
      </c>
      <c r="I7" s="14">
        <f>IF(SUM($I$11:$I$80)=0,0,MAX($I$11:$I$80))</f>
        <v>2.89</v>
      </c>
      <c r="J7" s="14">
        <f>IF(SUM($J$11:$J$80)=0,0,MAX($J$11:$J$80))</f>
        <v>4.2</v>
      </c>
      <c r="K7" s="14">
        <f>IF(SUM($K$11:$K$80)=0,0,MAX($K$11:$K$80))</f>
        <v>8.5000000000000006E-2</v>
      </c>
      <c r="L7" s="14">
        <f>IF(SUM($L$11:$L$80)=0,0,MAX($L$11:$L$80))</f>
        <v>1.1000000000000001</v>
      </c>
    </row>
    <row r="8" spans="1:12" x14ac:dyDescent="0.25">
      <c r="A8" s="15" t="s">
        <v>46</v>
      </c>
      <c r="B8" s="14">
        <f>IFERROR(IF(ISODD(COUNTA($B$11:$B$80)),LARGE($B$11:$B$80,INT(COUNTA($B$11:$B$80)/2)+1),(LARGE($B$11:$B$80,INT(COUNTA($B$11:$B$80)/2)+1)+LARGE($B$11:$B$80,INT(COUNTA($B$11:$B$80)/2)))/2),IF(COUNT($B$11:$B$80)=COUNTA($B$11:$B$80)/2,SMALL($B$11:$B$80,1)/2, "Non-Detect"))</f>
        <v>1.008</v>
      </c>
      <c r="C8" s="14">
        <f>COUNTIF($B$11:$B$80,"&gt;500")</f>
        <v>0</v>
      </c>
      <c r="D8" s="14">
        <f>IFERROR(IF(ISODD(COUNTA($D$11:$D$80)),LARGE($D$11:$D$80,INT(COUNTA($D$11:$D$80)/2)+1),(LARGE($D$11:$D$80,INT(COUNTA($D$11:$D$80)/2)+1)+LARGE($D$11:$D$80,INT(COUNTA($D$11:$D$80)/2)))/2),IF(COUNT($D$11:$D$80)=COUNTA($D$11:$D$80)/2,SMALL($D$11:$D$80,1)/2, "Non-Detect"))</f>
        <v>2</v>
      </c>
      <c r="E8" s="14">
        <f>IFERROR(IF(ISODD(COUNTA($E$11:$E$80)),LARGE($E$11:$E$80,INT(COUNTA($E$11:$E$80)/2)+1),(LARGE($E$11:$E$80,INT(COUNTA($E$11:$E$80)/2)+1)+LARGE($E$11:$E$80,INT(COUNTA($E$11:$E$80)/2)))/2),IF(COUNT($E$11:$E$80)=COUNTA($E$11:$E$80)/2,SMALL($E$11:$E$80,1)/2, "Non-Detect"))</f>
        <v>8</v>
      </c>
      <c r="F8" s="14">
        <f>IFERROR(IF(ISODD(COUNTA($F$11:$F$80)),LARGE($F$11:$F$80,INT(COUNTA($F$11:$F$80)/2)+1),(LARGE($F$11:$F$80,INT(COUNTA($F$11:$F$80)/2)+1)+LARGE($F$11:$F$80,INT(COUNTA($F$11:$F$80)/2)))/2),IF(COUNT($F$11:$F$80)=COUNTA($F$11:$F$80)/2,SMALL($F$11:$F$80,1)/2, "Non-Detect"))</f>
        <v>9.5</v>
      </c>
      <c r="G8" s="14">
        <f>IFERROR(IF(ISODD(COUNTA($G$11:$G$80)),LARGE($G$11:$G$80,INT(COUNTA($G$11:$G$80)/2)+1),(LARGE($G$11:$G$80,INT(COUNTA($G$11:$G$80)/2)+1)+LARGE($G$11:$G$80,INT(COUNTA($G$11:$G$80)/2)))/2),IF(COUNT($G$11:$G$80)=COUNTA($G$11:$G$80)/2,SMALL($G$11:$G$80,1)/2, "Non-Detect"))</f>
        <v>7.92</v>
      </c>
      <c r="H8" s="14">
        <f>IFERROR(IF(ISODD(COUNTA($H$11:$H$80)),LARGE($H$11:$H$80,INT(COUNTA($H$11:$H$80)/2)+1),(LARGE($H$11:$H$80,INT(COUNTA($H$11:$H$80)/2)+1)+LARGE($H$11:$H$80,INT(COUNTA($H$11:$H$80)/2)))/2),IF(COUNT($H$11:$H$80)=COUNTA($H$11:$H$80)/2,SMALL($H$11:$H$80,1)/2, "Non-Detect"))</f>
        <v>8.004999999999999</v>
      </c>
      <c r="I8" s="14">
        <f>IFERROR(IF(ISODD(COUNTA($I$11:$I$80)),LARGE($I$11:$I$80,INT(COUNTA($I$11:$I$80)/2)+1),(LARGE($I$11:$I$80,INT(COUNTA($I$11:$I$80)/2)+1)+LARGE($I$11:$I$80,INT(COUNTA($I$11:$I$80)/2)))/2),IF(COUNT($I$11:$I$80)=COUNTA($I$11:$I$80)/2,SMALL($I$11:$I$80,1)/2, "Non-Detect"))</f>
        <v>0</v>
      </c>
      <c r="J8" s="14">
        <f>IFERROR(IF(ISODD(COUNTA($J$11:$J$80)),LARGE($J$11:$J$80,INT(COUNTA($J$11:$J$80)/2)+1),(LARGE($J$11:$J$80,INT(COUNTA($J$11:$J$80)/2)+1)+LARGE($J$11:$J$80,INT(COUNTA($J$11:$J$80)/2)))/2),IF(COUNT($J$11:$J$80)=COUNTA($J$11:$J$80)/2,SMALL($J$11:$J$80,1)/2, "Non-Detect"))</f>
        <v>0</v>
      </c>
      <c r="K8" s="14">
        <f>IFERROR(IF(ISODD(COUNTA($K$11:$K$80)),LARGE($K$11:$K$80,INT(COUNTA($K$11:$K$80)/2)+1),(LARGE($K$11:$K$80,INT(COUNTA($K$11:$K$80)/2)+1)+LARGE($K$11:$K$80,INT(COUNTA($K$11:$K$80)/2)))/2),IF(COUNT($K$11:$K$80)=COUNTA($K$11:$K$80)/2,SMALL($K$11:$K$80,1)/2, "Non-Detect"))</f>
        <v>0</v>
      </c>
      <c r="L8" s="14">
        <f>IFERROR(IF(ISODD(COUNTA($L$11:$L$80)),LARGE($L$11:$L$80,INT(COUNTA($L$11:$L$80)/2)+1),(LARGE($L$11:$L$80,INT(COUNTA($L$11:$L$80)/2)+1)+LARGE($L$11:$L$80,INT(COUNTA($L$11:$L$80)/2)))/2),IF(COUNT($L$11:$L$80)=COUNTA($L$11:$L$80)/2,SMALL($L$11:$L$80,1)/2, "Non-Detect"))</f>
        <v>0</v>
      </c>
    </row>
    <row r="9" spans="1:12" x14ac:dyDescent="0.25">
      <c r="A9" s="15" t="s">
        <v>47</v>
      </c>
      <c r="B9" s="14" t="s">
        <v>60</v>
      </c>
      <c r="C9" s="12"/>
      <c r="D9" s="14" t="s">
        <v>60</v>
      </c>
      <c r="E9" s="14">
        <f>COUNTIF($E$11:$E$80,"&gt;30")</f>
        <v>3</v>
      </c>
      <c r="F9" s="14">
        <f>COUNTIF($F$11:$F$80,"&gt;100")</f>
        <v>0</v>
      </c>
      <c r="G9" s="14">
        <f>COUNTIF($G$11:$G$80,"&lt;6.5")+COUNTIF($G$11:$G$80,"*&lt;*")</f>
        <v>1</v>
      </c>
      <c r="H9" s="14">
        <f>COUNTIF($H$11:$H$80,"&gt;8.5")</f>
        <v>0</v>
      </c>
      <c r="I9" s="14">
        <f>COUNTIF($I$11:$I$80,"&gt;5")</f>
        <v>0</v>
      </c>
      <c r="J9" s="14">
        <f>COUNTIF($J$11:$J$80,"&gt;2")</f>
        <v>1</v>
      </c>
      <c r="K9" s="14">
        <f>COUNTIF($K$11:$K$80,"&gt;.1")</f>
        <v>0</v>
      </c>
      <c r="L9" s="14">
        <f>COUNTIF($L$11:$L$80,"&gt;5")</f>
        <v>0</v>
      </c>
    </row>
    <row r="10" spans="1:12" ht="42.75" x14ac:dyDescent="0.25">
      <c r="A10" s="13" t="s">
        <v>79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x14ac:dyDescent="0.25">
      <c r="A11" s="9">
        <v>42035</v>
      </c>
      <c r="B11" s="12" t="s">
        <v>5</v>
      </c>
      <c r="C11" s="12" t="s">
        <v>5</v>
      </c>
      <c r="D11" s="12" t="s">
        <v>5</v>
      </c>
      <c r="E11" s="12" t="s">
        <v>5</v>
      </c>
      <c r="F11" s="12" t="s">
        <v>5</v>
      </c>
      <c r="G11" s="12" t="s">
        <v>5</v>
      </c>
      <c r="H11" s="12" t="s">
        <v>5</v>
      </c>
      <c r="I11" s="12" t="s">
        <v>5</v>
      </c>
      <c r="J11" s="12" t="s">
        <v>5</v>
      </c>
      <c r="K11" s="12" t="s">
        <v>5</v>
      </c>
      <c r="L11" s="12" t="s">
        <v>5</v>
      </c>
    </row>
    <row r="12" spans="1:12" x14ac:dyDescent="0.25">
      <c r="A12" s="9">
        <v>42063</v>
      </c>
      <c r="B12" s="12" t="s">
        <v>6</v>
      </c>
      <c r="C12" s="12" t="s">
        <v>6</v>
      </c>
      <c r="D12" s="12" t="s">
        <v>6</v>
      </c>
      <c r="E12" s="12" t="s">
        <v>6</v>
      </c>
      <c r="F12" s="12" t="s">
        <v>6</v>
      </c>
      <c r="G12" s="12" t="s">
        <v>6</v>
      </c>
      <c r="H12" s="12" t="s">
        <v>6</v>
      </c>
      <c r="I12" s="12" t="s">
        <v>6</v>
      </c>
      <c r="J12" s="12" t="s">
        <v>6</v>
      </c>
      <c r="K12" s="12" t="s">
        <v>6</v>
      </c>
      <c r="L12" s="12" t="s">
        <v>6</v>
      </c>
    </row>
    <row r="13" spans="1:12" x14ac:dyDescent="0.25">
      <c r="A13" s="9">
        <v>42094</v>
      </c>
      <c r="B13" s="12">
        <v>4.8719999999999999</v>
      </c>
      <c r="C13" s="12">
        <v>350</v>
      </c>
      <c r="D13" s="12">
        <v>2</v>
      </c>
      <c r="E13" s="12">
        <v>18</v>
      </c>
      <c r="F13" s="12">
        <v>25</v>
      </c>
      <c r="G13" s="19">
        <v>6.3</v>
      </c>
      <c r="H13" s="12">
        <v>7.85</v>
      </c>
      <c r="I13" s="12">
        <v>0</v>
      </c>
      <c r="J13" s="12">
        <v>0</v>
      </c>
      <c r="K13" s="12">
        <v>8.5000000000000006E-2</v>
      </c>
      <c r="L13" s="12">
        <v>5.6000000000000001E-2</v>
      </c>
    </row>
    <row r="14" spans="1:12" x14ac:dyDescent="0.25">
      <c r="A14" s="9">
        <v>42124</v>
      </c>
      <c r="B14" s="12">
        <v>3.234</v>
      </c>
      <c r="C14" s="12">
        <v>350</v>
      </c>
      <c r="D14" s="12">
        <v>2</v>
      </c>
      <c r="E14" s="12">
        <v>8</v>
      </c>
      <c r="F14" s="12">
        <v>8</v>
      </c>
      <c r="G14" s="12">
        <v>7.24</v>
      </c>
      <c r="H14" s="12">
        <v>7.24</v>
      </c>
      <c r="I14" s="12">
        <v>0</v>
      </c>
      <c r="J14" s="12">
        <v>0</v>
      </c>
      <c r="K14" s="12">
        <v>0</v>
      </c>
      <c r="L14" s="12">
        <v>0</v>
      </c>
    </row>
    <row r="15" spans="1:12" x14ac:dyDescent="0.25">
      <c r="A15" s="9">
        <v>42155</v>
      </c>
      <c r="B15" s="12" t="s">
        <v>81</v>
      </c>
      <c r="C15" s="12" t="s">
        <v>81</v>
      </c>
      <c r="D15" s="12" t="s">
        <v>81</v>
      </c>
      <c r="E15" s="12" t="s">
        <v>81</v>
      </c>
      <c r="F15" s="12" t="s">
        <v>81</v>
      </c>
      <c r="G15" s="12" t="s">
        <v>81</v>
      </c>
      <c r="H15" s="12" t="s">
        <v>81</v>
      </c>
      <c r="I15" s="12" t="s">
        <v>81</v>
      </c>
      <c r="J15" s="12" t="s">
        <v>81</v>
      </c>
      <c r="K15" s="12" t="s">
        <v>81</v>
      </c>
      <c r="L15" s="12" t="s">
        <v>81</v>
      </c>
    </row>
    <row r="16" spans="1:12" x14ac:dyDescent="0.25">
      <c r="A16" s="9">
        <v>42185</v>
      </c>
      <c r="B16" s="12">
        <v>4.2210000000000001</v>
      </c>
      <c r="C16" s="12">
        <v>201</v>
      </c>
      <c r="D16" s="12">
        <v>2</v>
      </c>
      <c r="E16" s="12">
        <v>9.5</v>
      </c>
      <c r="F16" s="12">
        <v>14</v>
      </c>
      <c r="G16" s="12">
        <v>6.88</v>
      </c>
      <c r="H16" s="12">
        <v>6.88</v>
      </c>
      <c r="I16" s="12">
        <v>0</v>
      </c>
      <c r="J16" s="12">
        <v>0</v>
      </c>
      <c r="K16" s="12">
        <v>0</v>
      </c>
      <c r="L16" s="12">
        <v>0.13900000000000001</v>
      </c>
    </row>
    <row r="17" spans="1:12" x14ac:dyDescent="0.25">
      <c r="A17" s="9">
        <v>42216</v>
      </c>
      <c r="B17" s="12">
        <v>6.8460000000000001</v>
      </c>
      <c r="C17" s="12">
        <v>350</v>
      </c>
      <c r="D17" s="12">
        <v>2</v>
      </c>
      <c r="E17" s="19">
        <v>55</v>
      </c>
      <c r="F17" s="12">
        <v>55</v>
      </c>
      <c r="G17" s="12">
        <v>7.58</v>
      </c>
      <c r="H17" s="12">
        <v>7.58</v>
      </c>
      <c r="I17" s="12">
        <v>0</v>
      </c>
      <c r="J17" s="12">
        <v>0</v>
      </c>
      <c r="K17" s="12">
        <v>0</v>
      </c>
      <c r="L17" s="12">
        <v>0</v>
      </c>
    </row>
    <row r="18" spans="1:12" x14ac:dyDescent="0.25">
      <c r="A18" s="9">
        <v>42247</v>
      </c>
      <c r="B18" s="12">
        <v>4.2000000000000003E-2</v>
      </c>
      <c r="C18" s="12">
        <v>350</v>
      </c>
      <c r="D18" s="12">
        <v>1</v>
      </c>
      <c r="E18" s="12">
        <v>8</v>
      </c>
      <c r="F18" s="12">
        <v>8</v>
      </c>
      <c r="G18" s="12">
        <v>7.7</v>
      </c>
      <c r="H18" s="12">
        <v>7.7</v>
      </c>
      <c r="I18" s="12">
        <v>0</v>
      </c>
      <c r="J18" s="12">
        <v>0</v>
      </c>
      <c r="K18" s="12">
        <v>0</v>
      </c>
      <c r="L18" s="12">
        <v>0</v>
      </c>
    </row>
    <row r="19" spans="1:12" x14ac:dyDescent="0.25">
      <c r="A19" s="9">
        <v>42277</v>
      </c>
      <c r="B19" s="12">
        <v>0.315</v>
      </c>
      <c r="C19" s="12">
        <v>350</v>
      </c>
      <c r="D19" s="12">
        <v>1</v>
      </c>
      <c r="E19" s="12">
        <v>2.5</v>
      </c>
      <c r="F19" s="12">
        <v>5</v>
      </c>
      <c r="G19" s="12">
        <v>7.58</v>
      </c>
      <c r="H19" s="12">
        <v>7.58</v>
      </c>
      <c r="I19" s="12">
        <v>0</v>
      </c>
      <c r="J19" s="12">
        <v>0</v>
      </c>
      <c r="K19" s="12">
        <v>0</v>
      </c>
      <c r="L19" s="12">
        <v>0</v>
      </c>
    </row>
    <row r="20" spans="1:12" x14ac:dyDescent="0.25">
      <c r="A20" s="9">
        <v>42308</v>
      </c>
      <c r="B20" s="12">
        <v>1.0289999999999999</v>
      </c>
      <c r="C20" s="12">
        <v>350</v>
      </c>
      <c r="D20" s="12">
        <v>2</v>
      </c>
      <c r="E20" s="19">
        <v>46</v>
      </c>
      <c r="F20" s="12">
        <v>87</v>
      </c>
      <c r="G20" s="12">
        <v>7.4</v>
      </c>
      <c r="H20" s="12">
        <v>7.9</v>
      </c>
      <c r="I20" s="12">
        <v>0</v>
      </c>
      <c r="J20" s="12">
        <v>0</v>
      </c>
      <c r="K20" s="12">
        <v>0</v>
      </c>
      <c r="L20" s="12">
        <v>0</v>
      </c>
    </row>
    <row r="21" spans="1:12" x14ac:dyDescent="0.25">
      <c r="A21" s="9">
        <v>42338</v>
      </c>
      <c r="B21" s="12">
        <v>1.659</v>
      </c>
      <c r="C21" s="12">
        <v>350</v>
      </c>
      <c r="D21" s="12">
        <v>2</v>
      </c>
      <c r="E21" s="12">
        <v>3</v>
      </c>
      <c r="F21" s="12">
        <v>6</v>
      </c>
      <c r="G21" s="12">
        <v>7.5</v>
      </c>
      <c r="H21" s="12">
        <v>7.68</v>
      </c>
      <c r="I21" s="12">
        <v>0</v>
      </c>
      <c r="J21" s="12">
        <v>0</v>
      </c>
      <c r="K21" s="12">
        <v>0</v>
      </c>
      <c r="L21" s="12">
        <v>0</v>
      </c>
    </row>
    <row r="22" spans="1:12" x14ac:dyDescent="0.25">
      <c r="A22" s="9">
        <v>42369</v>
      </c>
      <c r="B22" s="12">
        <v>2.2050000000000001</v>
      </c>
      <c r="C22" s="12">
        <v>105</v>
      </c>
      <c r="D22" s="12">
        <v>3</v>
      </c>
      <c r="E22" s="12">
        <v>20.399999999999999</v>
      </c>
      <c r="F22" s="12">
        <v>27.8</v>
      </c>
      <c r="G22" s="12">
        <v>7.36</v>
      </c>
      <c r="H22" s="12">
        <v>7.64</v>
      </c>
      <c r="I22" s="12">
        <v>0</v>
      </c>
      <c r="J22" s="12">
        <v>1.5</v>
      </c>
      <c r="K22" s="12">
        <v>0</v>
      </c>
      <c r="L22" s="12">
        <v>6.8000000000000005E-2</v>
      </c>
    </row>
    <row r="23" spans="1:12" x14ac:dyDescent="0.25">
      <c r="A23" s="9">
        <v>42400</v>
      </c>
      <c r="B23" s="12">
        <v>0.48299999999999998</v>
      </c>
      <c r="C23" s="12">
        <v>350</v>
      </c>
      <c r="D23" s="12">
        <v>1</v>
      </c>
      <c r="E23" s="12">
        <v>12</v>
      </c>
      <c r="F23" s="12">
        <v>12</v>
      </c>
      <c r="G23" s="12">
        <v>7.5</v>
      </c>
      <c r="H23" s="12">
        <v>7.5</v>
      </c>
      <c r="I23" s="12">
        <v>0</v>
      </c>
      <c r="J23" s="12">
        <v>0</v>
      </c>
      <c r="K23" s="12">
        <v>0</v>
      </c>
      <c r="L23" s="12">
        <v>0</v>
      </c>
    </row>
    <row r="24" spans="1:12" x14ac:dyDescent="0.25">
      <c r="A24" s="9">
        <v>42429</v>
      </c>
      <c r="B24" s="12">
        <v>2.5724999999999998</v>
      </c>
      <c r="C24" s="12">
        <v>350</v>
      </c>
      <c r="D24" s="12">
        <v>3</v>
      </c>
      <c r="E24" s="12">
        <v>8.5</v>
      </c>
      <c r="F24" s="12">
        <v>17</v>
      </c>
      <c r="G24" s="12">
        <v>6.85</v>
      </c>
      <c r="H24" s="12">
        <v>7.45</v>
      </c>
      <c r="I24" s="12">
        <v>0</v>
      </c>
      <c r="J24" s="12">
        <v>0</v>
      </c>
      <c r="K24" s="12">
        <v>0</v>
      </c>
      <c r="L24" s="12">
        <v>0.14099999999999999</v>
      </c>
    </row>
    <row r="25" spans="1:12" x14ac:dyDescent="0.25">
      <c r="A25" s="9">
        <v>42460</v>
      </c>
      <c r="B25" s="12">
        <v>3.024</v>
      </c>
      <c r="C25" s="12">
        <v>350</v>
      </c>
      <c r="D25" s="12">
        <v>3</v>
      </c>
      <c r="E25" s="12">
        <v>11</v>
      </c>
      <c r="F25" s="12">
        <v>12</v>
      </c>
      <c r="G25" s="12">
        <v>7.78</v>
      </c>
      <c r="H25" s="12">
        <v>8.4</v>
      </c>
      <c r="I25" s="12">
        <v>0</v>
      </c>
      <c r="J25" s="12">
        <v>0</v>
      </c>
      <c r="K25" s="12">
        <v>0</v>
      </c>
      <c r="L25" s="12">
        <v>0</v>
      </c>
    </row>
    <row r="26" spans="1:12" x14ac:dyDescent="0.25">
      <c r="A26" s="9">
        <v>42490</v>
      </c>
      <c r="B26" s="12">
        <v>2.1840000000000002</v>
      </c>
      <c r="C26" s="12">
        <v>350</v>
      </c>
      <c r="D26" s="12">
        <v>2</v>
      </c>
      <c r="E26" s="12">
        <v>26</v>
      </c>
      <c r="F26" s="12">
        <v>26</v>
      </c>
      <c r="G26" s="12">
        <v>8.25</v>
      </c>
      <c r="H26" s="12">
        <v>8.25</v>
      </c>
      <c r="I26" s="12">
        <v>1.1200000000000001</v>
      </c>
      <c r="J26" s="12">
        <v>0</v>
      </c>
      <c r="K26" s="12">
        <v>0</v>
      </c>
      <c r="L26" s="12">
        <v>0</v>
      </c>
    </row>
    <row r="27" spans="1:12" x14ac:dyDescent="0.25">
      <c r="A27" s="9">
        <v>42521</v>
      </c>
      <c r="B27" s="12">
        <v>1.6379999999999999</v>
      </c>
      <c r="C27" s="12">
        <v>350</v>
      </c>
      <c r="D27" s="12">
        <v>2</v>
      </c>
      <c r="E27" s="12">
        <v>0</v>
      </c>
      <c r="F27" s="12">
        <v>0</v>
      </c>
      <c r="G27" s="12">
        <v>8.1</v>
      </c>
      <c r="H27" s="12">
        <v>8.1</v>
      </c>
      <c r="I27" s="12">
        <v>0</v>
      </c>
      <c r="J27" s="12">
        <v>0</v>
      </c>
      <c r="K27" s="12">
        <v>0</v>
      </c>
      <c r="L27" s="12">
        <v>0</v>
      </c>
    </row>
    <row r="28" spans="1:12" x14ac:dyDescent="0.25">
      <c r="A28" s="9">
        <v>42551</v>
      </c>
      <c r="B28" s="12">
        <v>0.48299999999999998</v>
      </c>
      <c r="C28" s="12">
        <v>350</v>
      </c>
      <c r="D28" s="12">
        <v>1</v>
      </c>
      <c r="E28" s="12">
        <v>19</v>
      </c>
      <c r="F28" s="12">
        <v>0</v>
      </c>
      <c r="G28" s="12">
        <v>8.1999999999999993</v>
      </c>
      <c r="H28" s="12">
        <v>8.1999999999999993</v>
      </c>
      <c r="I28" s="12">
        <v>0</v>
      </c>
      <c r="J28" s="12">
        <v>0</v>
      </c>
      <c r="K28" s="12">
        <v>0</v>
      </c>
      <c r="L28" s="12">
        <v>0</v>
      </c>
    </row>
    <row r="29" spans="1:12" x14ac:dyDescent="0.25">
      <c r="A29" s="9">
        <v>42582</v>
      </c>
      <c r="B29" s="12" t="s">
        <v>5</v>
      </c>
      <c r="C29" s="12" t="s">
        <v>5</v>
      </c>
      <c r="D29" s="12" t="s">
        <v>5</v>
      </c>
      <c r="E29" s="12" t="s">
        <v>5</v>
      </c>
      <c r="F29" s="12" t="s">
        <v>5</v>
      </c>
      <c r="G29" s="12" t="s">
        <v>5</v>
      </c>
      <c r="H29" s="12" t="s">
        <v>5</v>
      </c>
      <c r="I29" s="12" t="s">
        <v>5</v>
      </c>
      <c r="J29" s="12" t="s">
        <v>5</v>
      </c>
      <c r="K29" s="12" t="s">
        <v>5</v>
      </c>
      <c r="L29" s="12" t="s">
        <v>5</v>
      </c>
    </row>
    <row r="30" spans="1:12" x14ac:dyDescent="0.25">
      <c r="A30" s="9">
        <v>42613</v>
      </c>
      <c r="B30" s="12" t="s">
        <v>5</v>
      </c>
      <c r="C30" s="12" t="s">
        <v>5</v>
      </c>
      <c r="D30" s="12" t="s">
        <v>5</v>
      </c>
      <c r="E30" s="12" t="s">
        <v>5</v>
      </c>
      <c r="F30" s="12" t="s">
        <v>5</v>
      </c>
      <c r="G30" s="12" t="s">
        <v>5</v>
      </c>
      <c r="H30" s="12" t="s">
        <v>5</v>
      </c>
      <c r="I30" s="12" t="s">
        <v>5</v>
      </c>
      <c r="J30" s="12" t="s">
        <v>5</v>
      </c>
      <c r="K30" s="12" t="s">
        <v>5</v>
      </c>
      <c r="L30" s="12" t="s">
        <v>5</v>
      </c>
    </row>
    <row r="31" spans="1:12" x14ac:dyDescent="0.25">
      <c r="A31" s="9">
        <v>42643</v>
      </c>
      <c r="B31" s="12" t="s">
        <v>5</v>
      </c>
      <c r="C31" s="12" t="s">
        <v>5</v>
      </c>
      <c r="D31" s="12" t="s">
        <v>5</v>
      </c>
      <c r="E31" s="12" t="s">
        <v>5</v>
      </c>
      <c r="F31" s="12" t="s">
        <v>5</v>
      </c>
      <c r="G31" s="12" t="s">
        <v>5</v>
      </c>
      <c r="H31" s="12" t="s">
        <v>5</v>
      </c>
      <c r="I31" s="12" t="s">
        <v>5</v>
      </c>
      <c r="J31" s="12" t="s">
        <v>5</v>
      </c>
      <c r="K31" s="12" t="s">
        <v>5</v>
      </c>
      <c r="L31" s="12" t="s">
        <v>5</v>
      </c>
    </row>
    <row r="32" spans="1:12" x14ac:dyDescent="0.25">
      <c r="A32" s="9">
        <v>42674</v>
      </c>
      <c r="B32" s="12">
        <v>2.226</v>
      </c>
      <c r="C32" s="12">
        <v>350</v>
      </c>
      <c r="D32" s="12">
        <v>2</v>
      </c>
      <c r="E32" s="19">
        <v>30.7</v>
      </c>
      <c r="F32" s="12">
        <v>43.8</v>
      </c>
      <c r="G32" s="12">
        <v>8.25</v>
      </c>
      <c r="H32" s="12">
        <v>8.25</v>
      </c>
      <c r="I32" s="12" t="s">
        <v>8</v>
      </c>
      <c r="J32" s="12">
        <v>0</v>
      </c>
      <c r="K32" s="12">
        <v>0</v>
      </c>
      <c r="L32" s="12">
        <v>0</v>
      </c>
    </row>
    <row r="33" spans="1:12" x14ac:dyDescent="0.25">
      <c r="A33" s="9">
        <v>42704</v>
      </c>
      <c r="B33" s="12">
        <v>2.1629999999999998</v>
      </c>
      <c r="C33" s="12">
        <v>350</v>
      </c>
      <c r="D33" s="12">
        <v>3</v>
      </c>
      <c r="E33" s="12">
        <v>5.4</v>
      </c>
      <c r="F33" s="12">
        <v>10.199999999999999</v>
      </c>
      <c r="G33" s="12">
        <v>8.18</v>
      </c>
      <c r="H33" s="12">
        <v>8.18</v>
      </c>
      <c r="I33" s="12">
        <v>0</v>
      </c>
      <c r="J33" s="12">
        <v>0</v>
      </c>
      <c r="K33" s="12">
        <v>0</v>
      </c>
      <c r="L33" s="12">
        <v>0</v>
      </c>
    </row>
    <row r="34" spans="1:12" x14ac:dyDescent="0.25">
      <c r="A34" s="9">
        <v>42735</v>
      </c>
      <c r="B34" s="12">
        <v>2.2155</v>
      </c>
      <c r="C34" s="12">
        <v>350</v>
      </c>
      <c r="D34" s="12">
        <v>2</v>
      </c>
      <c r="E34" s="12">
        <v>22.65</v>
      </c>
      <c r="F34" s="12">
        <v>35.299999999999997</v>
      </c>
      <c r="G34" s="12">
        <v>7.31</v>
      </c>
      <c r="H34" s="12">
        <v>7.31</v>
      </c>
      <c r="I34" s="12">
        <v>0</v>
      </c>
      <c r="J34" s="12">
        <v>0</v>
      </c>
      <c r="K34" s="12">
        <v>0</v>
      </c>
      <c r="L34" s="12">
        <v>0</v>
      </c>
    </row>
    <row r="35" spans="1:12" x14ac:dyDescent="0.25">
      <c r="A35" s="9">
        <v>42766</v>
      </c>
      <c r="B35" s="12">
        <v>5.1449999999999996</v>
      </c>
      <c r="C35" s="12">
        <v>350</v>
      </c>
      <c r="D35" s="12">
        <v>4</v>
      </c>
      <c r="E35" s="12">
        <v>29.8</v>
      </c>
      <c r="F35" s="12">
        <v>31.4</v>
      </c>
      <c r="G35" s="12">
        <v>7.32</v>
      </c>
      <c r="H35" s="12">
        <v>7.32</v>
      </c>
      <c r="I35" s="12">
        <v>0</v>
      </c>
      <c r="J35" s="12">
        <v>0</v>
      </c>
      <c r="K35" s="12">
        <v>0</v>
      </c>
      <c r="L35" s="12">
        <v>0</v>
      </c>
    </row>
    <row r="36" spans="1:12" x14ac:dyDescent="0.25">
      <c r="A36" s="9">
        <v>42794</v>
      </c>
      <c r="B36" s="12">
        <v>3.51</v>
      </c>
      <c r="C36" s="12">
        <v>350</v>
      </c>
      <c r="D36" s="12">
        <v>2</v>
      </c>
      <c r="E36" s="12">
        <v>18.850000000000001</v>
      </c>
      <c r="F36" s="12">
        <v>29.5</v>
      </c>
      <c r="G36" s="12">
        <v>8.3699999999999992</v>
      </c>
      <c r="H36" s="12">
        <v>8.3699999999999992</v>
      </c>
      <c r="I36" s="12">
        <v>0</v>
      </c>
      <c r="J36" s="12">
        <v>0</v>
      </c>
      <c r="K36" s="12">
        <v>0</v>
      </c>
      <c r="L36" s="12">
        <v>0</v>
      </c>
    </row>
    <row r="37" spans="1:12" x14ac:dyDescent="0.25">
      <c r="A37" s="9">
        <v>42825</v>
      </c>
      <c r="B37" s="12">
        <v>2.2050000000000001</v>
      </c>
      <c r="C37" s="12">
        <v>350</v>
      </c>
      <c r="D37" s="12">
        <v>3</v>
      </c>
      <c r="E37" s="12">
        <v>4.25</v>
      </c>
      <c r="F37" s="12">
        <v>6</v>
      </c>
      <c r="G37" s="12">
        <v>7.2</v>
      </c>
      <c r="H37" s="12">
        <v>8.4600000000000009</v>
      </c>
      <c r="I37" s="12">
        <v>0</v>
      </c>
      <c r="J37" s="12">
        <v>1.3</v>
      </c>
      <c r="K37" s="12">
        <v>0</v>
      </c>
      <c r="L37" s="12">
        <v>3.5999999999999997E-2</v>
      </c>
    </row>
    <row r="38" spans="1:12" x14ac:dyDescent="0.25">
      <c r="A38" s="9">
        <v>42855</v>
      </c>
      <c r="B38" s="12">
        <v>7.17</v>
      </c>
      <c r="C38" s="12">
        <v>350</v>
      </c>
      <c r="D38" s="12">
        <v>4</v>
      </c>
      <c r="E38" s="12">
        <v>24.3</v>
      </c>
      <c r="F38" s="12">
        <v>43</v>
      </c>
      <c r="G38" s="12">
        <v>7.58</v>
      </c>
      <c r="H38" s="12">
        <v>7.58</v>
      </c>
      <c r="I38" s="12">
        <v>0</v>
      </c>
      <c r="J38" s="12">
        <v>0</v>
      </c>
      <c r="K38" s="12">
        <v>0</v>
      </c>
      <c r="L38" s="12">
        <v>0</v>
      </c>
    </row>
    <row r="39" spans="1:12" x14ac:dyDescent="0.25">
      <c r="A39" s="9">
        <v>42886</v>
      </c>
      <c r="B39" s="12">
        <v>4.242</v>
      </c>
      <c r="C39" s="12">
        <v>350</v>
      </c>
      <c r="D39" s="12">
        <v>4</v>
      </c>
      <c r="E39" s="12">
        <v>9.6999999999999993</v>
      </c>
      <c r="F39" s="12">
        <v>16.2</v>
      </c>
      <c r="G39" s="12">
        <v>8.2200000000000006</v>
      </c>
      <c r="H39" s="12">
        <v>8.2200000000000006</v>
      </c>
      <c r="I39" s="12">
        <v>0</v>
      </c>
      <c r="J39" s="12">
        <v>0</v>
      </c>
      <c r="K39" s="12">
        <v>0</v>
      </c>
      <c r="L39" s="12">
        <v>0</v>
      </c>
    </row>
    <row r="40" spans="1:12" x14ac:dyDescent="0.25">
      <c r="A40" s="9">
        <v>42916</v>
      </c>
      <c r="B40" s="12">
        <v>4.1479999999999997</v>
      </c>
      <c r="C40" s="12">
        <v>350</v>
      </c>
      <c r="D40" s="12">
        <v>7</v>
      </c>
      <c r="E40" s="12">
        <v>14.6</v>
      </c>
      <c r="F40" s="12">
        <v>26.8</v>
      </c>
      <c r="G40" s="12">
        <v>8.43</v>
      </c>
      <c r="H40" s="12">
        <v>8.43</v>
      </c>
      <c r="I40" s="12">
        <v>1.77</v>
      </c>
      <c r="J40" s="12">
        <v>0</v>
      </c>
      <c r="K40" s="12">
        <v>0</v>
      </c>
      <c r="L40" s="12">
        <v>0.56599999999999995</v>
      </c>
    </row>
    <row r="41" spans="1:12" x14ac:dyDescent="0.25">
      <c r="A41" s="9">
        <v>42947</v>
      </c>
      <c r="B41" s="12">
        <v>6.75</v>
      </c>
      <c r="C41" s="12">
        <v>350</v>
      </c>
      <c r="D41" s="12">
        <v>6</v>
      </c>
      <c r="E41" s="12">
        <v>3.7</v>
      </c>
      <c r="F41" s="12">
        <v>4.5999999999999996</v>
      </c>
      <c r="G41" s="12">
        <v>7.1</v>
      </c>
      <c r="H41" s="12">
        <v>7.1</v>
      </c>
      <c r="I41" s="12">
        <v>0</v>
      </c>
      <c r="J41" s="12">
        <v>0</v>
      </c>
      <c r="K41" s="12">
        <v>0</v>
      </c>
      <c r="L41" s="12">
        <v>0</v>
      </c>
    </row>
    <row r="42" spans="1:12" x14ac:dyDescent="0.25">
      <c r="A42" s="9">
        <v>42978</v>
      </c>
      <c r="B42" s="12">
        <v>0.59</v>
      </c>
      <c r="C42" s="12">
        <v>350</v>
      </c>
      <c r="D42" s="12">
        <v>2</v>
      </c>
      <c r="E42" s="12">
        <v>5.4</v>
      </c>
      <c r="F42" s="12">
        <v>5.4</v>
      </c>
      <c r="G42" s="12">
        <v>7.7</v>
      </c>
      <c r="H42" s="12">
        <v>7.7</v>
      </c>
      <c r="I42" s="12">
        <v>0</v>
      </c>
      <c r="J42" s="12">
        <v>0</v>
      </c>
      <c r="K42" s="12">
        <v>0</v>
      </c>
      <c r="L42" s="12">
        <v>0</v>
      </c>
    </row>
    <row r="43" spans="1:12" x14ac:dyDescent="0.25">
      <c r="A43" s="9">
        <v>43008</v>
      </c>
      <c r="B43" s="12">
        <v>1.71</v>
      </c>
      <c r="C43" s="12">
        <v>350</v>
      </c>
      <c r="D43" s="12">
        <v>2</v>
      </c>
      <c r="E43" s="12">
        <v>26.9</v>
      </c>
      <c r="F43" s="12">
        <v>50.8</v>
      </c>
      <c r="G43" s="12">
        <v>8.2799999999999994</v>
      </c>
      <c r="H43" s="12">
        <v>8.2799999999999994</v>
      </c>
      <c r="I43" s="12">
        <v>0</v>
      </c>
      <c r="J43" s="12">
        <v>0</v>
      </c>
      <c r="K43" s="12">
        <v>0</v>
      </c>
      <c r="L43" s="12">
        <v>0</v>
      </c>
    </row>
    <row r="44" spans="1:12" x14ac:dyDescent="0.25">
      <c r="A44" s="9">
        <v>43039</v>
      </c>
      <c r="B44" s="12">
        <v>0.91100000000000003</v>
      </c>
      <c r="C44" s="12">
        <v>350</v>
      </c>
      <c r="D44" s="12">
        <v>4</v>
      </c>
      <c r="E44" s="12">
        <v>29.5</v>
      </c>
      <c r="F44" s="12">
        <v>45.2</v>
      </c>
      <c r="G44" s="12">
        <v>8.39</v>
      </c>
      <c r="H44" s="12">
        <v>8.39</v>
      </c>
      <c r="I44" s="12">
        <v>0</v>
      </c>
      <c r="J44" s="12">
        <v>0</v>
      </c>
      <c r="K44" s="12">
        <v>0</v>
      </c>
      <c r="L44" s="12">
        <v>0</v>
      </c>
    </row>
    <row r="45" spans="1:12" x14ac:dyDescent="0.25">
      <c r="A45" s="9">
        <v>43069</v>
      </c>
      <c r="B45" s="12">
        <v>0.61799999999999999</v>
      </c>
      <c r="C45" s="12">
        <v>350</v>
      </c>
      <c r="D45" s="12">
        <v>3</v>
      </c>
      <c r="E45" s="12">
        <v>6.5</v>
      </c>
      <c r="F45" s="12">
        <v>10.6</v>
      </c>
      <c r="G45" s="12">
        <v>8.36</v>
      </c>
      <c r="H45" s="12">
        <v>8.36</v>
      </c>
      <c r="I45" s="12">
        <v>0</v>
      </c>
      <c r="J45" s="12">
        <v>0</v>
      </c>
      <c r="K45" s="12">
        <v>0</v>
      </c>
      <c r="L45" s="12">
        <v>0</v>
      </c>
    </row>
    <row r="46" spans="1:12" x14ac:dyDescent="0.25">
      <c r="A46" s="9">
        <v>43100</v>
      </c>
      <c r="B46" s="12">
        <v>1.4999999999999999E-2</v>
      </c>
      <c r="C46" s="12">
        <v>350</v>
      </c>
      <c r="D46" s="12">
        <v>2</v>
      </c>
      <c r="E46" s="12">
        <v>16.8</v>
      </c>
      <c r="F46" s="12">
        <v>31</v>
      </c>
      <c r="G46" s="12">
        <v>7.54</v>
      </c>
      <c r="H46" s="12">
        <v>7.54</v>
      </c>
      <c r="I46" s="12">
        <v>0</v>
      </c>
      <c r="J46" s="12">
        <v>0</v>
      </c>
      <c r="K46" s="12">
        <v>0</v>
      </c>
      <c r="L46" s="12">
        <v>0</v>
      </c>
    </row>
    <row r="47" spans="1:12" x14ac:dyDescent="0.25">
      <c r="A47" s="9">
        <v>43131</v>
      </c>
      <c r="B47" s="12">
        <v>0.109</v>
      </c>
      <c r="C47" s="12">
        <v>350</v>
      </c>
      <c r="D47" s="12">
        <v>3</v>
      </c>
      <c r="E47" s="12">
        <v>6.15</v>
      </c>
      <c r="F47" s="12">
        <v>6.6</v>
      </c>
      <c r="G47" s="12">
        <v>7.4</v>
      </c>
      <c r="H47" s="12">
        <v>7.84</v>
      </c>
      <c r="I47" s="12">
        <v>1.24</v>
      </c>
      <c r="J47" s="12">
        <v>0</v>
      </c>
      <c r="K47" s="12">
        <v>0</v>
      </c>
      <c r="L47" s="12">
        <v>0</v>
      </c>
    </row>
    <row r="48" spans="1:12" x14ac:dyDescent="0.25">
      <c r="A48" s="9">
        <v>43159</v>
      </c>
      <c r="B48" s="12">
        <v>1.4259999999999999</v>
      </c>
      <c r="C48" s="12">
        <v>350</v>
      </c>
      <c r="D48" s="12">
        <v>4</v>
      </c>
      <c r="E48" s="12">
        <v>24.05</v>
      </c>
      <c r="F48" s="12">
        <v>67.3</v>
      </c>
      <c r="G48" s="12">
        <v>8.1</v>
      </c>
      <c r="H48" s="12">
        <v>8.1</v>
      </c>
      <c r="I48" s="12">
        <v>0</v>
      </c>
      <c r="J48" s="12">
        <v>0</v>
      </c>
      <c r="K48" s="12">
        <v>0</v>
      </c>
      <c r="L48" s="12">
        <v>0</v>
      </c>
    </row>
    <row r="49" spans="1:12" x14ac:dyDescent="0.25">
      <c r="A49" s="9">
        <v>43190</v>
      </c>
      <c r="B49" s="12">
        <v>2.17</v>
      </c>
      <c r="C49" s="12">
        <v>350</v>
      </c>
      <c r="D49" s="12">
        <v>2</v>
      </c>
      <c r="E49" s="12">
        <v>12.05</v>
      </c>
      <c r="F49" s="12">
        <v>18.2</v>
      </c>
      <c r="G49" s="12">
        <v>8</v>
      </c>
      <c r="H49" s="12">
        <v>8</v>
      </c>
      <c r="I49" s="12">
        <v>0</v>
      </c>
      <c r="J49" s="12">
        <v>0.3</v>
      </c>
      <c r="K49" s="12">
        <v>0</v>
      </c>
      <c r="L49" s="12">
        <v>0</v>
      </c>
    </row>
    <row r="50" spans="1:12" x14ac:dyDescent="0.25">
      <c r="A50" s="9">
        <v>43220</v>
      </c>
      <c r="B50" s="12">
        <v>4.03</v>
      </c>
      <c r="C50" s="12">
        <v>350</v>
      </c>
      <c r="D50" s="12">
        <v>2</v>
      </c>
      <c r="E50" s="12">
        <v>17.75</v>
      </c>
      <c r="F50" s="12">
        <v>23.2</v>
      </c>
      <c r="G50" s="12">
        <v>8.4</v>
      </c>
      <c r="H50" s="12">
        <v>8.4</v>
      </c>
      <c r="I50" s="12">
        <v>2.89</v>
      </c>
      <c r="J50" s="12">
        <v>0</v>
      </c>
      <c r="K50" s="12">
        <v>0</v>
      </c>
      <c r="L50" s="12">
        <v>0</v>
      </c>
    </row>
    <row r="51" spans="1:12" x14ac:dyDescent="0.25">
      <c r="A51" s="9">
        <v>43251</v>
      </c>
      <c r="B51" s="12">
        <v>1.008</v>
      </c>
      <c r="C51" s="12">
        <v>350</v>
      </c>
      <c r="D51" s="12">
        <v>2</v>
      </c>
      <c r="E51" s="12">
        <v>22.8</v>
      </c>
      <c r="F51" s="12">
        <v>43</v>
      </c>
      <c r="G51" s="12">
        <v>8.33</v>
      </c>
      <c r="H51" s="12">
        <v>8.33</v>
      </c>
      <c r="I51" s="12">
        <v>0</v>
      </c>
      <c r="J51" s="12">
        <v>0</v>
      </c>
      <c r="K51" s="12">
        <v>0</v>
      </c>
      <c r="L51" s="12">
        <v>0</v>
      </c>
    </row>
    <row r="52" spans="1:12" x14ac:dyDescent="0.25">
      <c r="A52" s="9">
        <v>43281</v>
      </c>
      <c r="B52" s="12">
        <v>0.33600000000000002</v>
      </c>
      <c r="C52" s="12">
        <v>350</v>
      </c>
      <c r="D52" s="12">
        <v>2</v>
      </c>
      <c r="E52" s="12">
        <v>13.35</v>
      </c>
      <c r="F52" s="12">
        <v>17.600000000000001</v>
      </c>
      <c r="G52" s="12">
        <v>8.01</v>
      </c>
      <c r="H52" s="12">
        <v>8.01</v>
      </c>
      <c r="I52" s="12">
        <v>0</v>
      </c>
      <c r="J52" s="12">
        <v>0</v>
      </c>
      <c r="K52" s="12">
        <v>0</v>
      </c>
      <c r="L52" s="12">
        <v>0</v>
      </c>
    </row>
    <row r="53" spans="1:12" x14ac:dyDescent="0.25">
      <c r="A53" s="9">
        <v>43312</v>
      </c>
      <c r="B53" s="12">
        <v>0.13125000000000001</v>
      </c>
      <c r="C53" s="12">
        <v>350</v>
      </c>
      <c r="D53" s="12">
        <v>3</v>
      </c>
      <c r="E53" s="12">
        <v>6.1</v>
      </c>
      <c r="F53" s="12">
        <v>6.4</v>
      </c>
      <c r="G53" s="12">
        <v>8.34</v>
      </c>
      <c r="H53" s="12">
        <v>8.34</v>
      </c>
      <c r="I53" s="12">
        <v>0</v>
      </c>
      <c r="J53" s="12">
        <v>0</v>
      </c>
      <c r="K53" s="12">
        <v>0</v>
      </c>
      <c r="L53" s="12">
        <v>0</v>
      </c>
    </row>
    <row r="54" spans="1:12" x14ac:dyDescent="0.25">
      <c r="A54" s="9">
        <v>43343</v>
      </c>
      <c r="B54" s="12">
        <v>0.74214000000000002</v>
      </c>
      <c r="C54" s="12">
        <v>350</v>
      </c>
      <c r="D54" s="12">
        <v>6</v>
      </c>
      <c r="E54" s="12">
        <v>2.5499999999999998</v>
      </c>
      <c r="F54" s="12">
        <v>3.3</v>
      </c>
      <c r="G54" s="12">
        <v>8.43</v>
      </c>
      <c r="H54" s="12">
        <v>8.43</v>
      </c>
      <c r="I54" s="12">
        <v>0</v>
      </c>
      <c r="J54" s="12">
        <v>0</v>
      </c>
      <c r="K54" s="12">
        <v>0</v>
      </c>
      <c r="L54" s="12">
        <v>0</v>
      </c>
    </row>
    <row r="55" spans="1:12" x14ac:dyDescent="0.25">
      <c r="A55" s="9">
        <v>43373</v>
      </c>
      <c r="B55" s="12">
        <v>3.45</v>
      </c>
      <c r="C55" s="12">
        <v>350</v>
      </c>
      <c r="D55" s="12">
        <v>5</v>
      </c>
      <c r="E55" s="12">
        <v>8.4499999999999993</v>
      </c>
      <c r="F55" s="12">
        <v>10</v>
      </c>
      <c r="G55" s="12">
        <v>7.87</v>
      </c>
      <c r="H55" s="12">
        <v>7.87</v>
      </c>
      <c r="I55" s="12">
        <v>1.53</v>
      </c>
      <c r="J55" s="12">
        <v>0</v>
      </c>
      <c r="K55" s="12">
        <v>0</v>
      </c>
      <c r="L55" s="12">
        <v>0</v>
      </c>
    </row>
    <row r="56" spans="1:12" x14ac:dyDescent="0.25">
      <c r="A56" s="9">
        <v>43404</v>
      </c>
      <c r="B56" s="12">
        <v>2.12</v>
      </c>
      <c r="C56" s="12">
        <v>350</v>
      </c>
      <c r="D56" s="12">
        <v>2</v>
      </c>
      <c r="E56" s="12">
        <v>13.15</v>
      </c>
      <c r="F56" s="12">
        <v>23.8</v>
      </c>
      <c r="G56" s="12">
        <v>8.4</v>
      </c>
      <c r="H56" s="12">
        <v>8.4</v>
      </c>
      <c r="I56" s="12">
        <v>1.7</v>
      </c>
      <c r="J56" s="12">
        <v>0</v>
      </c>
      <c r="K56" s="12">
        <v>0</v>
      </c>
      <c r="L56" s="12">
        <v>0</v>
      </c>
    </row>
    <row r="57" spans="1:12" x14ac:dyDescent="0.25">
      <c r="A57" s="9">
        <v>43434</v>
      </c>
      <c r="B57" s="12">
        <v>2.86</v>
      </c>
      <c r="C57" s="12">
        <v>350</v>
      </c>
      <c r="D57" s="12">
        <v>6</v>
      </c>
      <c r="E57" s="12">
        <v>3.75</v>
      </c>
      <c r="F57" s="12">
        <v>4</v>
      </c>
      <c r="G57" s="12">
        <v>7.22</v>
      </c>
      <c r="H57" s="12">
        <v>7.22</v>
      </c>
      <c r="I57" s="12">
        <v>1.21</v>
      </c>
      <c r="J57" s="12">
        <v>0</v>
      </c>
      <c r="K57" s="12">
        <v>0</v>
      </c>
      <c r="L57" s="12">
        <v>0</v>
      </c>
    </row>
    <row r="58" spans="1:12" x14ac:dyDescent="0.25">
      <c r="A58" s="9">
        <v>43465</v>
      </c>
      <c r="B58" s="12">
        <v>0.504</v>
      </c>
      <c r="C58" s="12">
        <v>350</v>
      </c>
      <c r="D58" s="12">
        <v>2</v>
      </c>
      <c r="E58" s="12">
        <v>5.7</v>
      </c>
      <c r="F58" s="12">
        <v>7</v>
      </c>
      <c r="G58" s="12">
        <v>7</v>
      </c>
      <c r="H58" s="12">
        <v>7</v>
      </c>
      <c r="I58" s="12">
        <v>1</v>
      </c>
      <c r="J58" s="12">
        <v>0</v>
      </c>
      <c r="K58" s="12">
        <v>0</v>
      </c>
      <c r="L58" s="12">
        <v>0</v>
      </c>
    </row>
    <row r="59" spans="1:12" x14ac:dyDescent="0.25">
      <c r="A59" s="9">
        <v>43496</v>
      </c>
      <c r="B59" s="12">
        <v>6.3</v>
      </c>
      <c r="C59" s="12">
        <v>350</v>
      </c>
      <c r="D59" s="12">
        <v>4</v>
      </c>
      <c r="E59" s="12">
        <v>6.5</v>
      </c>
      <c r="F59" s="12">
        <v>7</v>
      </c>
      <c r="G59" s="12">
        <v>6.57</v>
      </c>
      <c r="H59" s="12">
        <v>6.57</v>
      </c>
      <c r="I59" s="12">
        <v>0</v>
      </c>
      <c r="J59" s="12">
        <v>0</v>
      </c>
      <c r="K59" s="12">
        <v>0</v>
      </c>
      <c r="L59" s="12">
        <v>0</v>
      </c>
    </row>
    <row r="60" spans="1:12" x14ac:dyDescent="0.25">
      <c r="A60" s="9">
        <v>43524</v>
      </c>
      <c r="B60" s="12">
        <v>0.84</v>
      </c>
      <c r="C60" s="12">
        <v>350</v>
      </c>
      <c r="D60" s="12">
        <v>4</v>
      </c>
      <c r="E60" s="12">
        <v>14</v>
      </c>
      <c r="F60" s="12">
        <v>14</v>
      </c>
      <c r="G60" s="12">
        <v>6.81</v>
      </c>
      <c r="H60" s="12">
        <v>6.81</v>
      </c>
      <c r="I60" s="12">
        <v>0</v>
      </c>
      <c r="J60" s="19">
        <v>4.2</v>
      </c>
      <c r="K60" s="12">
        <v>0</v>
      </c>
      <c r="L60" s="12">
        <v>0</v>
      </c>
    </row>
    <row r="61" spans="1:12" x14ac:dyDescent="0.25">
      <c r="A61" s="9">
        <v>43555</v>
      </c>
      <c r="B61" s="12">
        <v>1</v>
      </c>
      <c r="C61" s="12">
        <v>350</v>
      </c>
      <c r="D61" s="12">
        <v>2</v>
      </c>
      <c r="E61" s="12">
        <v>10.5</v>
      </c>
      <c r="F61" s="12">
        <v>13</v>
      </c>
      <c r="G61" s="12">
        <v>7.99</v>
      </c>
      <c r="H61" s="12">
        <v>7.99</v>
      </c>
      <c r="I61" s="12">
        <v>0</v>
      </c>
      <c r="J61" s="12">
        <v>0</v>
      </c>
      <c r="K61" s="12">
        <v>0</v>
      </c>
      <c r="L61" s="12">
        <v>0</v>
      </c>
    </row>
    <row r="62" spans="1:12" x14ac:dyDescent="0.25">
      <c r="A62" s="9">
        <v>43585</v>
      </c>
      <c r="B62" s="12">
        <v>2.42</v>
      </c>
      <c r="C62" s="12">
        <v>350</v>
      </c>
      <c r="D62" s="12">
        <v>2</v>
      </c>
      <c r="E62" s="12">
        <v>0</v>
      </c>
      <c r="F62" s="12">
        <v>0</v>
      </c>
      <c r="G62" s="12">
        <v>7.68</v>
      </c>
      <c r="H62" s="12">
        <v>7.68</v>
      </c>
      <c r="I62" s="12">
        <v>0</v>
      </c>
      <c r="J62" s="12">
        <v>0</v>
      </c>
      <c r="K62" s="12">
        <v>0</v>
      </c>
      <c r="L62" s="12">
        <v>0</v>
      </c>
    </row>
    <row r="63" spans="1:12" x14ac:dyDescent="0.25">
      <c r="A63" s="9">
        <v>43616</v>
      </c>
      <c r="B63" s="12">
        <v>0.84</v>
      </c>
      <c r="C63" s="12">
        <v>350</v>
      </c>
      <c r="D63" s="12">
        <v>5</v>
      </c>
      <c r="E63" s="12">
        <v>7</v>
      </c>
      <c r="F63" s="12">
        <v>9</v>
      </c>
      <c r="G63" s="12">
        <v>8.4</v>
      </c>
      <c r="H63" s="12">
        <v>8.4</v>
      </c>
      <c r="I63" s="12">
        <v>0</v>
      </c>
      <c r="J63" s="12">
        <v>0</v>
      </c>
      <c r="K63" s="12">
        <v>0</v>
      </c>
      <c r="L63" s="12">
        <v>0</v>
      </c>
    </row>
    <row r="64" spans="1:12" x14ac:dyDescent="0.25">
      <c r="A64" s="9">
        <v>43646</v>
      </c>
      <c r="B64" s="12">
        <v>0.42</v>
      </c>
      <c r="C64" s="12">
        <v>350</v>
      </c>
      <c r="D64" s="12">
        <v>2</v>
      </c>
      <c r="E64" s="12">
        <v>0</v>
      </c>
      <c r="F64" s="12">
        <v>0</v>
      </c>
      <c r="G64" s="12">
        <v>8.48</v>
      </c>
      <c r="H64" s="12">
        <v>8.48</v>
      </c>
      <c r="I64" s="12">
        <v>0</v>
      </c>
      <c r="J64" s="12">
        <v>0</v>
      </c>
      <c r="K64" s="12">
        <v>0</v>
      </c>
      <c r="L64" s="12">
        <v>1.1000000000000001</v>
      </c>
    </row>
    <row r="65" spans="1:12" x14ac:dyDescent="0.25">
      <c r="A65" s="9">
        <v>43677</v>
      </c>
      <c r="B65" s="12">
        <v>0.36</v>
      </c>
      <c r="C65" s="12">
        <v>350</v>
      </c>
      <c r="D65" s="12">
        <v>2</v>
      </c>
      <c r="E65" s="12">
        <v>4.4050000000000002</v>
      </c>
      <c r="F65" s="12">
        <v>8.81</v>
      </c>
      <c r="G65" s="12">
        <v>8.1</v>
      </c>
      <c r="H65" s="12">
        <v>8.1</v>
      </c>
      <c r="I65" s="12">
        <v>0</v>
      </c>
      <c r="J65" s="12">
        <v>0</v>
      </c>
      <c r="K65" s="12">
        <v>0</v>
      </c>
      <c r="L65" s="12">
        <v>0</v>
      </c>
    </row>
    <row r="66" spans="1:12" x14ac:dyDescent="0.25">
      <c r="A66" s="9">
        <v>43708</v>
      </c>
      <c r="B66" s="12">
        <v>0.31</v>
      </c>
      <c r="C66" s="12">
        <v>350</v>
      </c>
      <c r="D66" s="12">
        <v>2</v>
      </c>
      <c r="E66" s="12">
        <v>13.34</v>
      </c>
      <c r="F66" s="12">
        <v>22.5</v>
      </c>
      <c r="G66" s="12">
        <v>7.8</v>
      </c>
      <c r="H66" s="12">
        <v>7.8</v>
      </c>
      <c r="I66" s="12">
        <v>0</v>
      </c>
      <c r="J66" s="12">
        <v>0</v>
      </c>
      <c r="K66" s="12">
        <v>0</v>
      </c>
      <c r="L66" s="12">
        <v>0</v>
      </c>
    </row>
    <row r="67" spans="1:12" x14ac:dyDescent="0.25">
      <c r="A67" s="9">
        <v>43738</v>
      </c>
      <c r="B67" s="12">
        <v>4.2000000000000003E-2</v>
      </c>
      <c r="C67" s="12">
        <v>350</v>
      </c>
      <c r="D67" s="12">
        <v>1</v>
      </c>
      <c r="E67" s="12">
        <v>4.78</v>
      </c>
      <c r="F67" s="12">
        <v>4.78</v>
      </c>
      <c r="G67" s="12">
        <v>8.02</v>
      </c>
      <c r="H67" s="12">
        <v>8.02</v>
      </c>
      <c r="I67" s="12">
        <v>0</v>
      </c>
      <c r="J67" s="12">
        <v>0</v>
      </c>
      <c r="K67" s="12">
        <v>0</v>
      </c>
      <c r="L67" s="12">
        <v>0</v>
      </c>
    </row>
    <row r="68" spans="1:12" x14ac:dyDescent="0.25">
      <c r="A68" s="9">
        <v>43769</v>
      </c>
      <c r="B68" s="12">
        <v>0.17899999999999999</v>
      </c>
      <c r="C68" s="12">
        <v>350</v>
      </c>
      <c r="D68" s="12">
        <v>2</v>
      </c>
      <c r="E68" s="12">
        <v>14</v>
      </c>
      <c r="F68" s="12">
        <v>15</v>
      </c>
      <c r="G68" s="12">
        <v>8.2100000000000009</v>
      </c>
      <c r="H68" s="12">
        <v>8.2100000000000009</v>
      </c>
      <c r="I68" s="12">
        <v>0</v>
      </c>
      <c r="J68" s="12">
        <v>0</v>
      </c>
      <c r="K68" s="12">
        <v>0</v>
      </c>
      <c r="L68" s="12">
        <v>0</v>
      </c>
    </row>
    <row r="69" spans="1:12" x14ac:dyDescent="0.25">
      <c r="A69" s="9">
        <v>43799</v>
      </c>
      <c r="B69" s="12">
        <v>1.008</v>
      </c>
      <c r="C69" s="12">
        <v>350</v>
      </c>
      <c r="D69" s="12">
        <v>2</v>
      </c>
      <c r="E69" s="12">
        <v>11.5</v>
      </c>
      <c r="F69" s="12">
        <v>13</v>
      </c>
      <c r="G69" s="12">
        <v>8.0399999999999991</v>
      </c>
      <c r="H69" s="12">
        <v>8.0399999999999991</v>
      </c>
      <c r="I69" s="12">
        <v>0</v>
      </c>
      <c r="J69" s="12">
        <v>0</v>
      </c>
      <c r="K69" s="12">
        <v>0</v>
      </c>
      <c r="L69" s="12">
        <v>0</v>
      </c>
    </row>
    <row r="70" spans="1:12" x14ac:dyDescent="0.25">
      <c r="A70" s="9">
        <v>43830</v>
      </c>
      <c r="B70" s="12">
        <v>1.764</v>
      </c>
      <c r="C70" s="12">
        <v>350</v>
      </c>
      <c r="D70" s="12">
        <v>5</v>
      </c>
      <c r="E70" s="12">
        <v>6.15</v>
      </c>
      <c r="F70" s="12">
        <v>8.3000000000000007</v>
      </c>
      <c r="G70" s="12">
        <v>7.36</v>
      </c>
      <c r="H70" s="12">
        <v>7.36</v>
      </c>
      <c r="I70" s="12">
        <v>0</v>
      </c>
      <c r="J70" s="12">
        <v>0</v>
      </c>
      <c r="K70" s="12">
        <v>0</v>
      </c>
      <c r="L70" s="12">
        <v>0</v>
      </c>
    </row>
    <row r="71" spans="1:12" x14ac:dyDescent="0.25">
      <c r="A71" s="9">
        <v>43861</v>
      </c>
      <c r="B71" s="12">
        <v>0.88200000000000001</v>
      </c>
      <c r="C71" s="12">
        <v>350</v>
      </c>
      <c r="D71" s="12">
        <v>2</v>
      </c>
      <c r="E71" s="12">
        <v>2.5</v>
      </c>
      <c r="F71" s="12">
        <v>5</v>
      </c>
      <c r="G71" s="12">
        <v>8.35</v>
      </c>
      <c r="H71" s="12">
        <v>8.35</v>
      </c>
      <c r="I71" s="12">
        <v>0</v>
      </c>
      <c r="J71" s="12">
        <v>0</v>
      </c>
      <c r="K71" s="12">
        <v>0</v>
      </c>
      <c r="L71" s="12">
        <v>0</v>
      </c>
    </row>
    <row r="72" spans="1:12" x14ac:dyDescent="0.25">
      <c r="A72" s="9">
        <v>43890</v>
      </c>
      <c r="B72" s="12">
        <v>2.016</v>
      </c>
      <c r="C72" s="12">
        <v>350</v>
      </c>
      <c r="D72" s="12">
        <v>4</v>
      </c>
      <c r="E72" s="12">
        <v>4.25</v>
      </c>
      <c r="F72" s="12">
        <v>5.5</v>
      </c>
      <c r="G72" s="12">
        <v>8.1</v>
      </c>
      <c r="H72" s="12">
        <v>8.1</v>
      </c>
      <c r="I72" s="12">
        <v>0</v>
      </c>
      <c r="J72" s="12">
        <v>0</v>
      </c>
      <c r="K72" s="12">
        <v>0</v>
      </c>
      <c r="L72" s="12">
        <v>0</v>
      </c>
    </row>
    <row r="73" spans="1:12" x14ac:dyDescent="0.25">
      <c r="A73" s="9">
        <v>43921</v>
      </c>
      <c r="B73" s="12">
        <v>1.008</v>
      </c>
      <c r="C73" s="12">
        <v>350</v>
      </c>
      <c r="D73" s="12">
        <v>4</v>
      </c>
      <c r="E73" s="12">
        <v>1.25</v>
      </c>
      <c r="F73" s="12">
        <v>2.5</v>
      </c>
      <c r="G73" s="12">
        <v>7.2</v>
      </c>
      <c r="H73" s="12">
        <v>7.2</v>
      </c>
      <c r="I73" s="12">
        <v>0</v>
      </c>
      <c r="J73" s="12">
        <v>0</v>
      </c>
      <c r="K73" s="12">
        <v>0</v>
      </c>
      <c r="L73" s="12">
        <v>0</v>
      </c>
    </row>
    <row r="74" spans="1:12" x14ac:dyDescent="0.25">
      <c r="A74" s="9">
        <v>43951</v>
      </c>
      <c r="B74" s="12">
        <v>0.63629999999999998</v>
      </c>
      <c r="C74" s="12">
        <v>350</v>
      </c>
      <c r="D74" s="12">
        <v>5</v>
      </c>
      <c r="E74" s="12">
        <v>6.85</v>
      </c>
      <c r="F74" s="12">
        <v>7</v>
      </c>
      <c r="G74" s="12">
        <v>8.0500000000000007</v>
      </c>
      <c r="H74" s="12">
        <v>8.0500000000000007</v>
      </c>
      <c r="I74" s="12">
        <v>0</v>
      </c>
      <c r="J74" s="12">
        <v>0</v>
      </c>
      <c r="K74" s="12">
        <v>0</v>
      </c>
      <c r="L74" s="12">
        <v>0</v>
      </c>
    </row>
    <row r="75" spans="1:12" x14ac:dyDescent="0.25">
      <c r="A75" s="9">
        <v>43982</v>
      </c>
      <c r="B75" s="12">
        <v>1.008</v>
      </c>
      <c r="C75" s="12">
        <v>350</v>
      </c>
      <c r="D75" s="12">
        <v>4</v>
      </c>
      <c r="E75" s="12">
        <v>2.6</v>
      </c>
      <c r="F75" s="12">
        <v>2.6</v>
      </c>
      <c r="G75" s="12">
        <v>8.19</v>
      </c>
      <c r="H75" s="12">
        <v>8.19</v>
      </c>
      <c r="I75" s="12">
        <v>0</v>
      </c>
      <c r="J75" s="12">
        <v>0</v>
      </c>
      <c r="K75" s="12">
        <v>0</v>
      </c>
      <c r="L75" s="12">
        <v>0</v>
      </c>
    </row>
    <row r="76" spans="1:12" x14ac:dyDescent="0.25">
      <c r="A76" s="9">
        <v>44012</v>
      </c>
      <c r="B76" s="12">
        <v>0.75600000000000001</v>
      </c>
      <c r="C76" s="12">
        <v>350</v>
      </c>
      <c r="D76" s="12">
        <v>3</v>
      </c>
      <c r="E76" s="12">
        <v>13</v>
      </c>
      <c r="F76" s="12">
        <v>16</v>
      </c>
      <c r="G76" s="12">
        <v>8.2100000000000009</v>
      </c>
      <c r="H76" s="12">
        <v>8.2100000000000009</v>
      </c>
      <c r="I76" s="12">
        <v>0</v>
      </c>
      <c r="J76" s="12">
        <v>0</v>
      </c>
      <c r="K76" s="12">
        <v>0</v>
      </c>
      <c r="L76" s="12">
        <v>0</v>
      </c>
    </row>
    <row r="77" spans="1:12" x14ac:dyDescent="0.25">
      <c r="A77" s="9">
        <v>44043</v>
      </c>
      <c r="B77" s="12">
        <v>3</v>
      </c>
      <c r="C77" s="12">
        <v>350</v>
      </c>
      <c r="D77" s="12">
        <v>3</v>
      </c>
      <c r="E77" s="12">
        <v>4.2300000000000004</v>
      </c>
      <c r="F77" s="12">
        <v>5.2</v>
      </c>
      <c r="G77" s="12">
        <v>7.97</v>
      </c>
      <c r="H77" s="12">
        <v>8.27</v>
      </c>
      <c r="I77" s="12">
        <v>0</v>
      </c>
      <c r="J77" s="12">
        <v>0</v>
      </c>
      <c r="K77" s="12">
        <v>0</v>
      </c>
      <c r="L77" s="12">
        <v>0</v>
      </c>
    </row>
    <row r="78" spans="1:12" x14ac:dyDescent="0.25">
      <c r="A78" s="9">
        <v>44074</v>
      </c>
      <c r="B78" s="12">
        <v>1.887</v>
      </c>
      <c r="C78" s="12">
        <v>350</v>
      </c>
      <c r="D78" s="12">
        <v>6</v>
      </c>
      <c r="E78" s="12">
        <v>5.33</v>
      </c>
      <c r="F78" s="12">
        <v>7</v>
      </c>
      <c r="G78" s="12">
        <v>8.0500000000000007</v>
      </c>
      <c r="H78" s="12">
        <v>8.43</v>
      </c>
      <c r="I78" s="12">
        <v>0</v>
      </c>
      <c r="J78" s="12">
        <v>0</v>
      </c>
      <c r="K78" s="12">
        <v>0</v>
      </c>
      <c r="L78" s="12">
        <v>0</v>
      </c>
    </row>
    <row r="79" spans="1:12" x14ac:dyDescent="0.25">
      <c r="A79" s="9">
        <v>44104</v>
      </c>
      <c r="B79" s="12">
        <v>2.3099999999999999E-2</v>
      </c>
      <c r="C79" s="12">
        <v>350</v>
      </c>
      <c r="D79" s="12">
        <v>1</v>
      </c>
      <c r="E79" s="12">
        <v>5</v>
      </c>
      <c r="F79" s="12">
        <v>5</v>
      </c>
      <c r="G79" s="12">
        <v>8.09</v>
      </c>
      <c r="H79" s="12">
        <v>8.09</v>
      </c>
      <c r="I79" s="12">
        <v>0</v>
      </c>
      <c r="J79" s="12">
        <v>0</v>
      </c>
      <c r="K79" s="12">
        <v>0</v>
      </c>
      <c r="L79" s="12">
        <v>0</v>
      </c>
    </row>
    <row r="80" spans="1:12" x14ac:dyDescent="0.25">
      <c r="A80" s="9">
        <v>44135</v>
      </c>
      <c r="B80" s="12">
        <v>0.11</v>
      </c>
      <c r="C80" s="12">
        <v>100</v>
      </c>
      <c r="D80" s="12">
        <v>4</v>
      </c>
      <c r="E80" s="12">
        <v>13.5</v>
      </c>
      <c r="F80" s="12">
        <v>23</v>
      </c>
      <c r="G80" s="12">
        <v>8.15</v>
      </c>
      <c r="H80" s="12">
        <v>8.15</v>
      </c>
      <c r="I80" s="12">
        <v>0</v>
      </c>
      <c r="J80" s="12">
        <v>0</v>
      </c>
      <c r="K80" s="12">
        <v>0</v>
      </c>
      <c r="L80" s="12">
        <v>0</v>
      </c>
    </row>
    <row r="81" spans="1:12" x14ac:dyDescent="0.25">
      <c r="A81" s="9">
        <v>44165</v>
      </c>
      <c r="B81" s="12">
        <v>0.11</v>
      </c>
      <c r="C81" s="12">
        <v>100</v>
      </c>
      <c r="D81" s="12">
        <v>4</v>
      </c>
      <c r="E81" s="12">
        <v>5.75</v>
      </c>
      <c r="F81" s="12">
        <v>8</v>
      </c>
      <c r="G81" s="12">
        <v>8.4700000000000006</v>
      </c>
      <c r="H81" s="12">
        <v>8.4700000000000006</v>
      </c>
      <c r="I81" s="12">
        <v>0</v>
      </c>
      <c r="J81" s="12">
        <v>0</v>
      </c>
      <c r="K81" s="12">
        <v>0</v>
      </c>
      <c r="L81" s="12">
        <v>0</v>
      </c>
    </row>
    <row r="82" spans="1:12" x14ac:dyDescent="0.25">
      <c r="A82" s="9">
        <v>44196</v>
      </c>
      <c r="B82" s="12">
        <v>1.7352000000000001</v>
      </c>
      <c r="C82" s="12">
        <v>100</v>
      </c>
      <c r="D82" s="12">
        <v>3</v>
      </c>
      <c r="E82" s="12">
        <v>10.8</v>
      </c>
      <c r="F82" s="12">
        <v>19.399999999999999</v>
      </c>
      <c r="G82" s="12">
        <v>7.92</v>
      </c>
      <c r="H82" s="12">
        <v>7.92</v>
      </c>
      <c r="I82" s="12">
        <v>0</v>
      </c>
      <c r="J82" s="12">
        <v>0</v>
      </c>
      <c r="K82" s="12">
        <v>0</v>
      </c>
      <c r="L82" s="12">
        <v>0</v>
      </c>
    </row>
    <row r="83" spans="1:12" x14ac:dyDescent="0.25">
      <c r="A83" s="9">
        <v>44227</v>
      </c>
      <c r="B83" s="12">
        <v>0.46600000000000003</v>
      </c>
      <c r="C83" s="12">
        <v>100</v>
      </c>
      <c r="D83" s="12">
        <v>3</v>
      </c>
      <c r="E83" s="12">
        <v>7</v>
      </c>
      <c r="F83" s="12">
        <v>11.5</v>
      </c>
      <c r="G83" s="12">
        <v>8.0399999999999991</v>
      </c>
      <c r="H83" s="12">
        <v>8.0399999999999991</v>
      </c>
      <c r="I83" s="12">
        <v>0</v>
      </c>
      <c r="J83" s="12">
        <v>0</v>
      </c>
      <c r="K83" s="12">
        <v>0</v>
      </c>
      <c r="L83" s="12">
        <v>0</v>
      </c>
    </row>
    <row r="84" spans="1:12" x14ac:dyDescent="0.25">
      <c r="A84" s="9">
        <v>44255</v>
      </c>
      <c r="B84" s="12">
        <v>0.66700000000000004</v>
      </c>
      <c r="C84" s="12">
        <v>100</v>
      </c>
      <c r="D84" s="12">
        <v>2</v>
      </c>
      <c r="E84" s="12">
        <v>12.25</v>
      </c>
      <c r="F84" s="12">
        <v>18.5</v>
      </c>
      <c r="G84" s="12">
        <v>8.1</v>
      </c>
      <c r="H84" s="12">
        <v>8.1</v>
      </c>
      <c r="I84" s="12">
        <v>0</v>
      </c>
      <c r="J84" s="12">
        <v>0</v>
      </c>
      <c r="K84" s="12">
        <v>0</v>
      </c>
      <c r="L84" s="12">
        <v>0</v>
      </c>
    </row>
    <row r="85" spans="1:12" x14ac:dyDescent="0.25">
      <c r="A85" s="9">
        <v>44286</v>
      </c>
      <c r="B85" s="12">
        <v>0.93010000000000004</v>
      </c>
      <c r="C85" s="12">
        <v>100</v>
      </c>
      <c r="D85" s="12">
        <v>3</v>
      </c>
      <c r="E85" s="12">
        <v>8</v>
      </c>
      <c r="F85" s="12">
        <v>9</v>
      </c>
      <c r="G85" s="12">
        <v>8.19</v>
      </c>
      <c r="H85" s="12">
        <v>8.19</v>
      </c>
      <c r="I85" s="12">
        <v>0</v>
      </c>
      <c r="J85" s="12">
        <v>0</v>
      </c>
      <c r="K85" s="12">
        <v>0</v>
      </c>
      <c r="L85" s="12">
        <v>0.12</v>
      </c>
    </row>
    <row r="86" spans="1:12" x14ac:dyDescent="0.25">
      <c r="A86" s="9">
        <v>44316</v>
      </c>
      <c r="B86" s="12">
        <v>0.1</v>
      </c>
      <c r="C86" s="12">
        <v>100</v>
      </c>
      <c r="D86" s="12">
        <v>3</v>
      </c>
      <c r="E86" s="12">
        <v>5.55</v>
      </c>
      <c r="F86" s="12">
        <v>9</v>
      </c>
      <c r="G86" s="12">
        <v>8.18</v>
      </c>
      <c r="H86" s="12">
        <v>8.18</v>
      </c>
      <c r="I86" s="12">
        <v>0</v>
      </c>
      <c r="J86" s="12">
        <v>0</v>
      </c>
      <c r="K86" s="12">
        <v>0</v>
      </c>
      <c r="L86" s="12">
        <v>0</v>
      </c>
    </row>
    <row r="87" spans="1:12" x14ac:dyDescent="0.25">
      <c r="A87" s="9">
        <v>44347</v>
      </c>
      <c r="B87" s="12">
        <v>1.429</v>
      </c>
      <c r="C87" s="12">
        <v>350</v>
      </c>
      <c r="D87" s="12">
        <v>1</v>
      </c>
      <c r="E87" s="12">
        <v>12</v>
      </c>
      <c r="F87" s="12">
        <v>12</v>
      </c>
      <c r="G87" s="12">
        <v>8.1300000000000008</v>
      </c>
      <c r="H87" s="12">
        <v>8.1300000000000008</v>
      </c>
      <c r="I87" s="12">
        <v>0</v>
      </c>
      <c r="J87" s="12">
        <v>0</v>
      </c>
      <c r="K87" s="19">
        <v>0.11600000000000001</v>
      </c>
      <c r="L87" s="12">
        <v>0.105</v>
      </c>
    </row>
    <row r="88" spans="1:12" x14ac:dyDescent="0.25">
      <c r="A88" s="9">
        <v>44377</v>
      </c>
      <c r="B88" s="12">
        <v>1.4442999999999999</v>
      </c>
      <c r="C88" s="12">
        <v>350</v>
      </c>
      <c r="D88" s="12">
        <v>5</v>
      </c>
      <c r="E88" s="12">
        <v>9.5</v>
      </c>
      <c r="F88" s="12">
        <v>10</v>
      </c>
      <c r="G88" s="12">
        <v>8.2200000000000006</v>
      </c>
      <c r="H88" s="12">
        <v>8.2200000000000006</v>
      </c>
      <c r="I88" s="12">
        <v>0</v>
      </c>
      <c r="J88" s="12">
        <v>0</v>
      </c>
      <c r="K88" s="12">
        <v>0</v>
      </c>
      <c r="L88" s="12">
        <v>0</v>
      </c>
    </row>
    <row r="89" spans="1:12" x14ac:dyDescent="0.25">
      <c r="A89" s="9">
        <v>44408</v>
      </c>
      <c r="B89" s="12">
        <v>3.0097</v>
      </c>
      <c r="C89" s="12">
        <v>350</v>
      </c>
      <c r="D89" s="12">
        <v>5</v>
      </c>
      <c r="E89" s="12">
        <v>5.34</v>
      </c>
      <c r="F89" s="12">
        <v>8.57</v>
      </c>
      <c r="G89" s="12">
        <v>7.15</v>
      </c>
      <c r="H89" s="12">
        <v>7.15</v>
      </c>
      <c r="I89" s="12">
        <v>0</v>
      </c>
      <c r="J89" s="12">
        <v>0</v>
      </c>
      <c r="K89" s="12">
        <v>0</v>
      </c>
      <c r="L89" s="12">
        <v>0</v>
      </c>
    </row>
    <row r="90" spans="1:12" x14ac:dyDescent="0.25">
      <c r="A90" s="9">
        <v>44439</v>
      </c>
      <c r="B90" s="12">
        <v>2.7570000000000001</v>
      </c>
      <c r="C90" s="12">
        <v>350</v>
      </c>
      <c r="D90" s="12">
        <v>7</v>
      </c>
      <c r="E90" s="12">
        <v>11</v>
      </c>
      <c r="F90" s="12">
        <v>18</v>
      </c>
      <c r="G90" s="12">
        <v>7.63</v>
      </c>
      <c r="H90" s="12">
        <v>7.63</v>
      </c>
      <c r="I90" s="12">
        <v>0</v>
      </c>
      <c r="J90" s="12">
        <v>0</v>
      </c>
      <c r="K90" s="12">
        <v>0</v>
      </c>
      <c r="L90" s="12">
        <v>0</v>
      </c>
    </row>
    <row r="91" spans="1:12" x14ac:dyDescent="0.25">
      <c r="A91" s="9">
        <v>44469</v>
      </c>
      <c r="B91" s="12">
        <v>0.92</v>
      </c>
      <c r="C91" s="12">
        <v>350</v>
      </c>
      <c r="D91" s="12">
        <v>5</v>
      </c>
      <c r="E91" s="12">
        <v>1.5</v>
      </c>
      <c r="F91" s="12">
        <v>3</v>
      </c>
      <c r="G91" s="12">
        <v>8.32</v>
      </c>
      <c r="H91" s="12">
        <v>8.32</v>
      </c>
      <c r="I91" s="12">
        <v>0</v>
      </c>
      <c r="J91" s="12">
        <v>0</v>
      </c>
      <c r="K91" s="12">
        <v>0</v>
      </c>
      <c r="L91" s="12">
        <v>0</v>
      </c>
    </row>
    <row r="92" spans="1:12" x14ac:dyDescent="0.25">
      <c r="A92" s="9">
        <v>44500</v>
      </c>
      <c r="B92" s="12">
        <v>1.4024000000000001</v>
      </c>
      <c r="C92" s="12">
        <v>350</v>
      </c>
      <c r="D92" s="12">
        <v>5</v>
      </c>
      <c r="E92" s="12">
        <v>7</v>
      </c>
      <c r="F92" s="12">
        <v>8</v>
      </c>
      <c r="G92" s="12">
        <v>7.6</v>
      </c>
      <c r="H92" s="12">
        <v>7.6</v>
      </c>
      <c r="I92" s="12">
        <v>0</v>
      </c>
      <c r="J92" s="12">
        <v>0</v>
      </c>
      <c r="K92" s="12">
        <v>0</v>
      </c>
      <c r="L92" s="12">
        <v>0</v>
      </c>
    </row>
    <row r="93" spans="1:12" x14ac:dyDescent="0.25">
      <c r="A93" s="9">
        <v>44530</v>
      </c>
      <c r="B93" s="12">
        <v>1.15E-2</v>
      </c>
      <c r="C93" s="12">
        <v>350</v>
      </c>
      <c r="D93" s="12">
        <v>2</v>
      </c>
      <c r="E93" s="12">
        <v>6.15</v>
      </c>
      <c r="F93" s="12">
        <v>10.3</v>
      </c>
      <c r="G93" s="12">
        <v>8.15</v>
      </c>
      <c r="H93" s="12">
        <v>8.15</v>
      </c>
      <c r="I93" s="12">
        <v>0</v>
      </c>
      <c r="J93" s="12">
        <v>0</v>
      </c>
      <c r="K93" s="12">
        <v>0</v>
      </c>
      <c r="L93" s="12"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70E3B-AEA1-47F8-BC2F-62684147D591}">
  <dimension ref="A1:X27"/>
  <sheetViews>
    <sheetView workbookViewId="0">
      <selection activeCell="C32" sqref="C32"/>
    </sheetView>
  </sheetViews>
  <sheetFormatPr defaultColWidth="8.7109375" defaultRowHeight="15" x14ac:dyDescent="0.25"/>
  <cols>
    <col min="1" max="1" width="15.5703125" style="10" customWidth="1"/>
    <col min="2" max="24" width="10.5703125" style="2" customWidth="1"/>
    <col min="25" max="16384" width="8.7109375" style="2"/>
  </cols>
  <sheetData>
    <row r="1" spans="1:24" x14ac:dyDescent="0.25">
      <c r="A1" s="18" t="s">
        <v>100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42.75" x14ac:dyDescent="0.25">
      <c r="A2" s="15" t="s">
        <v>41</v>
      </c>
      <c r="B2" s="16" t="s">
        <v>63</v>
      </c>
      <c r="C2" s="16" t="s">
        <v>99</v>
      </c>
      <c r="D2" s="16" t="s">
        <v>13</v>
      </c>
      <c r="E2" s="16" t="s">
        <v>14</v>
      </c>
      <c r="F2" s="16" t="s">
        <v>15</v>
      </c>
      <c r="G2" s="16" t="s">
        <v>1</v>
      </c>
      <c r="H2" s="16" t="s">
        <v>16</v>
      </c>
      <c r="I2" s="16" t="s">
        <v>2</v>
      </c>
      <c r="J2" s="16" t="s">
        <v>17</v>
      </c>
      <c r="K2" s="16" t="s">
        <v>18</v>
      </c>
      <c r="L2" s="16" t="s">
        <v>19</v>
      </c>
      <c r="M2" s="16" t="s">
        <v>20</v>
      </c>
      <c r="N2" s="16" t="s">
        <v>22</v>
      </c>
      <c r="O2" s="16" t="s">
        <v>23</v>
      </c>
      <c r="P2" s="16" t="s">
        <v>24</v>
      </c>
      <c r="Q2" s="16" t="s">
        <v>25</v>
      </c>
      <c r="R2" s="16" t="s">
        <v>26</v>
      </c>
      <c r="S2" s="16" t="s">
        <v>3</v>
      </c>
      <c r="T2" s="16" t="s">
        <v>27</v>
      </c>
      <c r="U2" s="16" t="s">
        <v>28</v>
      </c>
      <c r="V2" s="16" t="s">
        <v>29</v>
      </c>
      <c r="W2" s="16" t="s">
        <v>31</v>
      </c>
      <c r="X2" s="16" t="s">
        <v>32</v>
      </c>
    </row>
    <row r="3" spans="1:24" x14ac:dyDescent="0.25">
      <c r="A3" s="15"/>
      <c r="B3" s="16" t="s">
        <v>58</v>
      </c>
      <c r="C3" s="16" t="s">
        <v>58</v>
      </c>
      <c r="D3" s="16" t="s">
        <v>58</v>
      </c>
      <c r="E3" s="16" t="s">
        <v>58</v>
      </c>
      <c r="F3" s="16" t="s">
        <v>58</v>
      </c>
      <c r="G3" s="16" t="s">
        <v>58</v>
      </c>
      <c r="H3" s="16" t="s">
        <v>58</v>
      </c>
      <c r="I3" s="16" t="s">
        <v>58</v>
      </c>
      <c r="J3" s="16" t="s">
        <v>58</v>
      </c>
      <c r="K3" s="16" t="s">
        <v>58</v>
      </c>
      <c r="L3" s="16" t="s">
        <v>58</v>
      </c>
      <c r="M3" s="16" t="s">
        <v>58</v>
      </c>
      <c r="N3" s="16" t="s">
        <v>58</v>
      </c>
      <c r="O3" s="16" t="s">
        <v>58</v>
      </c>
      <c r="P3" s="16" t="s">
        <v>58</v>
      </c>
      <c r="Q3" s="16" t="s">
        <v>58</v>
      </c>
      <c r="R3" s="16" t="s">
        <v>58</v>
      </c>
      <c r="S3" s="16" t="s">
        <v>58</v>
      </c>
      <c r="T3" s="16" t="s">
        <v>58</v>
      </c>
      <c r="U3" s="16" t="s">
        <v>58</v>
      </c>
      <c r="V3" s="16" t="s">
        <v>58</v>
      </c>
      <c r="W3" s="16" t="s">
        <v>58</v>
      </c>
      <c r="X3" s="16" t="s">
        <v>58</v>
      </c>
    </row>
    <row r="4" spans="1:24" x14ac:dyDescent="0.25">
      <c r="A4" s="15" t="s">
        <v>42</v>
      </c>
      <c r="B4" s="14" t="s">
        <v>48</v>
      </c>
      <c r="C4" s="14" t="s">
        <v>48</v>
      </c>
      <c r="D4" s="14" t="s">
        <v>48</v>
      </c>
      <c r="E4" s="14" t="s">
        <v>48</v>
      </c>
      <c r="F4" s="14" t="s">
        <v>48</v>
      </c>
      <c r="G4" s="14" t="s">
        <v>48</v>
      </c>
      <c r="H4" s="14" t="s">
        <v>48</v>
      </c>
      <c r="I4" s="14" t="s">
        <v>48</v>
      </c>
      <c r="J4" s="14" t="s">
        <v>48</v>
      </c>
      <c r="K4" s="14" t="s">
        <v>48</v>
      </c>
      <c r="L4" s="14" t="s">
        <v>48</v>
      </c>
      <c r="M4" s="14" t="s">
        <v>48</v>
      </c>
      <c r="N4" s="14" t="s">
        <v>48</v>
      </c>
      <c r="O4" s="14" t="s">
        <v>48</v>
      </c>
      <c r="P4" s="14" t="s">
        <v>48</v>
      </c>
      <c r="Q4" s="14" t="s">
        <v>48</v>
      </c>
      <c r="R4" s="14" t="s">
        <v>48</v>
      </c>
      <c r="S4" s="14" t="s">
        <v>48</v>
      </c>
      <c r="T4" s="14" t="s">
        <v>48</v>
      </c>
      <c r="U4" s="14" t="s">
        <v>48</v>
      </c>
      <c r="V4" s="14" t="s">
        <v>48</v>
      </c>
      <c r="W4" s="14" t="s">
        <v>48</v>
      </c>
      <c r="X4" s="14" t="s">
        <v>48</v>
      </c>
    </row>
    <row r="5" spans="1:24" x14ac:dyDescent="0.25">
      <c r="A5" s="15" t="s">
        <v>43</v>
      </c>
      <c r="B5" s="14" t="s">
        <v>49</v>
      </c>
      <c r="C5" s="14" t="s">
        <v>49</v>
      </c>
      <c r="D5" s="14" t="s">
        <v>49</v>
      </c>
      <c r="E5" s="14" t="s">
        <v>49</v>
      </c>
      <c r="F5" s="14" t="s">
        <v>49</v>
      </c>
      <c r="G5" s="14" t="s">
        <v>49</v>
      </c>
      <c r="H5" s="14" t="s">
        <v>49</v>
      </c>
      <c r="I5" s="14" t="s">
        <v>49</v>
      </c>
      <c r="J5" s="14" t="s">
        <v>49</v>
      </c>
      <c r="K5" s="14" t="s">
        <v>49</v>
      </c>
      <c r="L5" s="14" t="s">
        <v>49</v>
      </c>
      <c r="M5" s="14" t="s">
        <v>49</v>
      </c>
      <c r="N5" s="14" t="s">
        <v>49</v>
      </c>
      <c r="O5" s="14" t="s">
        <v>49</v>
      </c>
      <c r="P5" s="14" t="s">
        <v>49</v>
      </c>
      <c r="Q5" s="14" t="s">
        <v>49</v>
      </c>
      <c r="R5" s="14" t="s">
        <v>49</v>
      </c>
      <c r="S5" s="14" t="s">
        <v>49</v>
      </c>
      <c r="T5" s="14" t="s">
        <v>49</v>
      </c>
      <c r="U5" s="14" t="s">
        <v>49</v>
      </c>
      <c r="V5" s="14" t="s">
        <v>49</v>
      </c>
      <c r="W5" s="14" t="s">
        <v>49</v>
      </c>
      <c r="X5" s="14" t="s">
        <v>49</v>
      </c>
    </row>
    <row r="6" spans="1:24" x14ac:dyDescent="0.25">
      <c r="A6" s="15" t="s">
        <v>44</v>
      </c>
      <c r="B6" s="14">
        <f>IF(COUNTIF($B$11:$B$26,"*&lt;*")&lt;&gt;0,0,MIN($B$11:$B$26))</f>
        <v>0</v>
      </c>
      <c r="C6" s="14">
        <f>IF(COUNTIF($C$11:$C$26,"*&lt;*")&lt;&gt;0,0,MIN($C$11:$C$26))</f>
        <v>260</v>
      </c>
      <c r="D6" s="14">
        <f>IF(COUNTIF($D$11:$D$26,"*&lt;*")&lt;&gt;0,0,MIN($D$11:$D$26))</f>
        <v>0</v>
      </c>
      <c r="E6" s="14">
        <f>IF(COUNTIF($E$11:$E$26,"*&lt;*")&lt;&gt;0,0,MIN($E$11:$E$26))</f>
        <v>0</v>
      </c>
      <c r="F6" s="14">
        <f>IF(COUNTIF($F$11:$F$26,"*&lt;*")&lt;&gt;0,0,MIN($F$11:$F$26))</f>
        <v>0</v>
      </c>
      <c r="G6" s="14">
        <f>IF(COUNTIF($G$11:$G$26,"*&lt;*")&lt;&gt;0,0,MIN($G$11:$G$26))</f>
        <v>0</v>
      </c>
      <c r="H6" s="14">
        <f>IF(COUNTIF($H$11:$H$26,"*&lt;*")&lt;&gt;0,0,MIN($H$11:$H$26))</f>
        <v>0</v>
      </c>
      <c r="I6" s="14">
        <f>IF(COUNTIF($I$11:$I$26,"*&lt;*")&lt;&gt;0,0,MIN($I$11:$I$26))</f>
        <v>0</v>
      </c>
      <c r="J6" s="14">
        <f>IF(COUNTIF($J$11:$J$26,"*&lt;*")&lt;&gt;0,0,MIN($J$11:$J$26))</f>
        <v>0</v>
      </c>
      <c r="K6" s="14">
        <f>IF(COUNTIF($K$11:$K$26,"*&lt;*")&lt;&gt;0,0,MIN($K$11:$K$26))</f>
        <v>0</v>
      </c>
      <c r="L6" s="14">
        <f>IF(COUNTIF($L$11:$L$26,"*&lt;*")&lt;&gt;0,0,MIN($L$11:$L$26))</f>
        <v>0</v>
      </c>
      <c r="M6" s="14">
        <f>IF(COUNTIF($M$11:$M$26,"*&lt;*")&lt;&gt;0,0,MIN($M$11:$M$26))</f>
        <v>0</v>
      </c>
      <c r="N6" s="14">
        <f>IF(COUNTIF($N$11:$N$26,"*&lt;*")&lt;&gt;0,0,MIN($N$11:$N$26))</f>
        <v>0</v>
      </c>
      <c r="O6" s="14">
        <f>IF(COUNTIF($O$11:$O$26,"*&lt;*")&lt;&gt;0,0,MIN($O$11:$O$26))</f>
        <v>0</v>
      </c>
      <c r="P6" s="14">
        <f>IF(COUNTIF($P$11:$P$26,"*&lt;*")&lt;&gt;0,0,MIN($P$11:$P$26))</f>
        <v>0</v>
      </c>
      <c r="Q6" s="14">
        <f>IF(COUNTIF($Q$11:$Q$26,"*&lt;*")&lt;&gt;0,0,MIN($Q$11:$Q$26))</f>
        <v>0</v>
      </c>
      <c r="R6" s="14">
        <f>IF(COUNTIF($R$11:$R$26,"*&lt;*")&lt;&gt;0,0,MIN($R$11:$R$26))</f>
        <v>0</v>
      </c>
      <c r="S6" s="14">
        <f>IF(COUNTIF($S$11:$S$26,"*&lt;*")&lt;&gt;0,0,MIN($S$11:$S$26))</f>
        <v>0</v>
      </c>
      <c r="T6" s="14">
        <f>IF(COUNTIF($T$11:$T$26,"*&lt;*")&lt;&gt;0,0,MIN($T$11:$T$26))</f>
        <v>0</v>
      </c>
      <c r="U6" s="14">
        <f>IF(COUNTIF($U$11:$U$26,"*&lt;*")&lt;&gt;0,0,MIN($U$11:$U$26))</f>
        <v>0</v>
      </c>
      <c r="V6" s="14">
        <f>IF(COUNTIF($V$11:$V$26,"*&lt;*")&lt;&gt;0,0,MIN($V$11:$V$26))</f>
        <v>0</v>
      </c>
      <c r="W6" s="14">
        <f>IF(COUNTIF($W$11:$W$26,"*&lt;*")&lt;&gt;0,0,MIN($W$11:$W$26))</f>
        <v>0</v>
      </c>
      <c r="X6" s="14">
        <f>IF(COUNTIF($X$11:$X$26,"*&lt;*")&lt;&gt;0,0,MIN($X$11:$X$26))</f>
        <v>0</v>
      </c>
    </row>
    <row r="7" spans="1:24" x14ac:dyDescent="0.25">
      <c r="A7" s="15" t="s">
        <v>45</v>
      </c>
      <c r="B7" s="14">
        <f>IF(SUM($B$11:$B$26)=0,0,MAX($B$11:$B$26))</f>
        <v>3.87</v>
      </c>
      <c r="C7" s="14">
        <f>IF(SUM($C$11:$C$26)=0,0,MAX($C$11:$C$26))</f>
        <v>5570</v>
      </c>
      <c r="D7" s="14">
        <f>IF(SUM($D$11:$D$26)=0,0,MAX($D$11:$D$26))</f>
        <v>7.6999999999999999E-2</v>
      </c>
      <c r="E7" s="14">
        <f>IF(SUM($E$11:$E$26)=0,0,MAX($E$11:$E$26))</f>
        <v>0</v>
      </c>
      <c r="F7" s="14">
        <f>IF(SUM($F$11:$F$26)=0,0,MAX($F$11:$F$26))</f>
        <v>5.2999999999999999E-2</v>
      </c>
      <c r="G7" s="14">
        <f>IF(SUM($G$11:$G$26)=0,0,MAX($G$11:$G$26))</f>
        <v>1.3</v>
      </c>
      <c r="H7" s="14">
        <f>IF(SUM($H$11:$H$26)=0,0,MAX($H$11:$H$26))</f>
        <v>5.1999999999999998E-2</v>
      </c>
      <c r="I7" s="14">
        <f>IF(SUM($I$11:$I$26)=0,0,MAX($I$11:$I$26))</f>
        <v>0</v>
      </c>
      <c r="J7" s="14">
        <f>IF(SUM($J$11:$J$26)=0,0,MAX($J$11:$J$26))</f>
        <v>7.8E-2</v>
      </c>
      <c r="K7" s="14">
        <f>IF(SUM($K$11:$K$26)=0,0,MAX($K$11:$K$26))</f>
        <v>0</v>
      </c>
      <c r="L7" s="14">
        <f>IF(SUM($L$11:$L$26)=0,0,MAX($L$11:$L$26))</f>
        <v>1.6E-2</v>
      </c>
      <c r="M7" s="14">
        <f>IF(SUM($M$11:$M$26)=0,0,MAX($M$11:$M$26))</f>
        <v>1.9E-2</v>
      </c>
      <c r="N7" s="14">
        <f>IF(SUM($N$11:$N$26)=0,0,MAX($N$11:$N$26))</f>
        <v>0</v>
      </c>
      <c r="O7" s="14">
        <f>IF(SUM($O$11:$O$26)=0,0,MAX($O$11:$O$26))</f>
        <v>0</v>
      </c>
      <c r="P7" s="14">
        <f>IF(SUM($P$11:$P$26)=0,0,MAX($P$11:$P$26))</f>
        <v>5.6000000000000001E-2</v>
      </c>
      <c r="Q7" s="14">
        <f>IF(SUM($Q$11:$Q$26)=0,0,MAX($Q$11:$Q$26))</f>
        <v>8.4000000000000005E-2</v>
      </c>
      <c r="R7" s="14">
        <f>IF(SUM($R$11:$R$26)=0,0,MAX($R$11:$R$26))</f>
        <v>0</v>
      </c>
      <c r="S7" s="14">
        <f>IF(SUM($S$11:$S$26)=0,0,MAX($S$11:$S$26))</f>
        <v>0.56599999999999995</v>
      </c>
      <c r="T7" s="14">
        <f>IF(SUM($T$11:$T$26)=0,0,MAX($T$11:$T$26))</f>
        <v>0.106</v>
      </c>
      <c r="U7" s="14">
        <f>IF(SUM($U$11:$U$26)=0,0,MAX($U$11:$U$26))</f>
        <v>0</v>
      </c>
      <c r="V7" s="14">
        <f>IF(SUM($V$11:$V$26)=0,0,MAX($V$11:$V$26))</f>
        <v>5.1999999999999998E-2</v>
      </c>
      <c r="W7" s="14">
        <f>IF(SUM($W$11:$W$26)=0,0,MAX($W$11:$W$26))</f>
        <v>0</v>
      </c>
      <c r="X7" s="14">
        <f>IF(SUM($X$11:$X$26)=0,0,MAX($X$11:$X$26))</f>
        <v>0</v>
      </c>
    </row>
    <row r="8" spans="1:24" x14ac:dyDescent="0.25">
      <c r="A8" s="15" t="s">
        <v>46</v>
      </c>
      <c r="B8" s="14">
        <f>IFERROR(IF(ISODD(COUNTA($B$11:$B$26)),LARGE($B$11:$B$26,INT(COUNTA($B$11:$B$26)/2)+1),(LARGE($B$11:$B$26,INT(COUNTA($B$11:$B$26)/2)+1)+LARGE($B$11:$B$26,INT(COUNTA($B$11:$B$26)/2)))/2),IF(COUNT($B$11:$B$26)=COUNTA($B$11:$B$26)/2,SMALL($B$11:$B$26,1)/2, "Non-Detect"))</f>
        <v>0</v>
      </c>
      <c r="C8" s="14">
        <f>IFERROR(IF(ISODD(COUNTA($C$11:$C$26)),LARGE($C$11:$C$26,INT(COUNTA($C$11:$C$26)/2)+1),(LARGE($C$11:$C$26,INT(COUNTA($C$11:$C$26)/2)+1)+LARGE($C$11:$C$26,INT(COUNTA($C$11:$C$26)/2)))/2),IF(COUNT($C$11:$C$26)=COUNTA($C$11:$C$26)/2,SMALL($C$11:$C$26,1)/2, "Non-Detect"))</f>
        <v>1200</v>
      </c>
      <c r="D8" s="14">
        <f>IFERROR(IF(ISODD(COUNTA($D$11:$D$26)),LARGE($D$11:$D$26,INT(COUNTA($D$11:$D$26)/2)+1),(LARGE($D$11:$D$26,INT(COUNTA($D$11:$D$26)/2)+1)+LARGE($D$11:$D$26,INT(COUNTA($D$11:$D$26)/2)))/2),IF(COUNT($D$11:$D$26)=COUNTA($D$11:$D$26)/2,SMALL($D$11:$D$26,1)/2, "Non-Detect"))</f>
        <v>0</v>
      </c>
      <c r="E8" s="14">
        <f>IFERROR(IF(ISODD(COUNTA($E$11:$E$26)),LARGE($E$11:$E$26,INT(COUNTA($E$11:$E$26)/2)+1),(LARGE($E$11:$E$26,INT(COUNTA($E$11:$E$26)/2)+1)+LARGE($E$11:$E$26,INT(COUNTA($E$11:$E$26)/2)))/2),IF(COUNT($E$11:$E$26)=COUNTA($E$11:$E$26)/2,SMALL($E$11:$E$26,1)/2, "Non-Detect"))</f>
        <v>0</v>
      </c>
      <c r="F8" s="14">
        <f>IFERROR(IF(ISODD(COUNTA($F$11:$F$26)),LARGE($F$11:$F$26,INT(COUNTA($F$11:$F$26)/2)+1),(LARGE($F$11:$F$26,INT(COUNTA($F$11:$F$26)/2)+1)+LARGE($F$11:$F$26,INT(COUNTA($F$11:$F$26)/2)))/2),IF(COUNT($F$11:$F$26)=COUNTA($F$11:$F$26)/2,SMALL($F$11:$F$26,1)/2, "Non-Detect"))</f>
        <v>0</v>
      </c>
      <c r="G8" s="14">
        <f>IFERROR(IF(ISODD(COUNTA($G$11:$G$26)),LARGE($G$11:$G$26,INT(COUNTA($G$11:$G$26)/2)+1),(LARGE($G$11:$G$26,INT(COUNTA($G$11:$G$26)/2)+1)+LARGE($G$11:$G$26,INT(COUNTA($G$11:$G$26)/2)))/2),IF(COUNT($G$11:$G$26)=COUNTA($G$11:$G$26)/2,SMALL($G$11:$G$26,1)/2, "Non-Detect"))</f>
        <v>0</v>
      </c>
      <c r="H8" s="14">
        <f>IFERROR(IF(ISODD(COUNTA($H$11:$H$26)),LARGE($H$11:$H$26,INT(COUNTA($H$11:$H$26)/2)+1),(LARGE($H$11:$H$26,INT(COUNTA($H$11:$H$26)/2)+1)+LARGE($H$11:$H$26,INT(COUNTA($H$11:$H$26)/2)))/2),IF(COUNT($H$11:$H$26)=COUNTA($H$11:$H$26)/2,SMALL($H$11:$H$26,1)/2, "Non-Detect"))</f>
        <v>0</v>
      </c>
      <c r="I8" s="14">
        <f>IFERROR(IF(ISODD(COUNTA($I$11:$I$26)),LARGE($I$11:$I$26,INT(COUNTA($I$11:$I$26)/2)+1),(LARGE($I$11:$I$26,INT(COUNTA($I$11:$I$26)/2)+1)+LARGE($I$11:$I$26,INT(COUNTA($I$11:$I$26)/2)))/2),IF(COUNT($I$11:$I$26)=COUNTA($I$11:$I$26)/2,SMALL($I$11:$I$26,1)/2, "Non-Detect"))</f>
        <v>0</v>
      </c>
      <c r="J8" s="14">
        <f>IFERROR(IF(ISODD(COUNTA($J$11:$J$26)),LARGE($J$11:$J$26,INT(COUNTA($J$11:$J$26)/2)+1),(LARGE($J$11:$J$26,INT(COUNTA($J$11:$J$26)/2)+1)+LARGE($J$11:$J$26,INT(COUNTA($J$11:$J$26)/2)))/2),IF(COUNT($J$11:$J$26)=COUNTA($J$11:$J$26)/2,SMALL($J$11:$J$26,1)/2, "Non-Detect"))</f>
        <v>0</v>
      </c>
      <c r="K8" s="14">
        <f>IFERROR(IF(ISODD(COUNTA($K$11:$K$26)),LARGE($K$11:$K$26,INT(COUNTA($K$11:$K$26)/2)+1),(LARGE($K$11:$K$26,INT(COUNTA($K$11:$K$26)/2)+1)+LARGE($K$11:$K$26,INT(COUNTA($K$11:$K$26)/2)))/2),IF(COUNT($K$11:$K$26)=COUNTA($K$11:$K$26)/2,SMALL($K$11:$K$26,1)/2, "Non-Detect"))</f>
        <v>0</v>
      </c>
      <c r="L8" s="14">
        <f>IFERROR(IF(ISODD(COUNTA($L$11:$L$26)),LARGE($L$11:$L$26,INT(COUNTA($L$11:$L$26)/2)+1),(LARGE($L$11:$L$26,INT(COUNTA($L$11:$L$26)/2)+1)+LARGE($L$11:$L$26,INT(COUNTA($L$11:$L$26)/2)))/2),IF(COUNT($L$11:$L$26)=COUNTA($L$11:$L$26)/2,SMALL($L$11:$L$26,1)/2, "Non-Detect"))</f>
        <v>0</v>
      </c>
      <c r="M8" s="14">
        <f>IFERROR(IF(ISODD(COUNTA($M$11:$M$26)),LARGE($M$11:$M$26,INT(COUNTA($M$11:$M$26)/2)+1),(LARGE($M$11:$M$26,INT(COUNTA($M$11:$M$26)/2)+1)+LARGE($M$11:$M$26,INT(COUNTA($M$11:$M$26)/2)))/2),IF(COUNT($M$11:$M$26)=COUNTA($M$11:$M$26)/2,SMALL($M$11:$M$26,1)/2, "Non-Detect"))</f>
        <v>0</v>
      </c>
      <c r="N8" s="14">
        <f>IFERROR(IF(ISODD(COUNTA($N$11:$N$26)),LARGE($N$11:$N$26,INT(COUNTA($N$11:$N$26)/2)+1),(LARGE($N$11:$N$26,INT(COUNTA($N$11:$N$26)/2)+1)+LARGE($N$11:$N$26,INT(COUNTA($N$11:$N$26)/2)))/2),IF(COUNT($N$11:$N$26)=COUNTA($N$11:$N$26)/2,SMALL($N$11:$N$26,1)/2, "Non-Detect"))</f>
        <v>0</v>
      </c>
      <c r="O8" s="14">
        <f>IFERROR(IF(ISODD(COUNTA($O$11:$O$26)),LARGE($O$11:$O$26,INT(COUNTA($O$11:$O$26)/2)+1),(LARGE($O$11:$O$26,INT(COUNTA($O$11:$O$26)/2)+1)+LARGE($O$11:$O$26,INT(COUNTA($O$11:$O$26)/2)))/2),IF(COUNT($O$11:$O$26)=COUNTA($O$11:$O$26)/2,SMALL($O$11:$O$26,1)/2, "Non-Detect"))</f>
        <v>0</v>
      </c>
      <c r="P8" s="14">
        <f>IFERROR(IF(ISODD(COUNTA($P$11:$P$26)),LARGE($P$11:$P$26,INT(COUNTA($P$11:$P$26)/2)+1),(LARGE($P$11:$P$26,INT(COUNTA($P$11:$P$26)/2)+1)+LARGE($P$11:$P$26,INT(COUNTA($P$11:$P$26)/2)))/2),IF(COUNT($P$11:$P$26)=COUNTA($P$11:$P$26)/2,SMALL($P$11:$P$26,1)/2, "Non-Detect"))</f>
        <v>0</v>
      </c>
      <c r="Q8" s="14">
        <f>IFERROR(IF(ISODD(COUNTA($Q$11:$Q$26)),LARGE($Q$11:$Q$26,INT(COUNTA($Q$11:$Q$26)/2)+1),(LARGE($Q$11:$Q$26,INT(COUNTA($Q$11:$Q$26)/2)+1)+LARGE($Q$11:$Q$26,INT(COUNTA($Q$11:$Q$26)/2)))/2),IF(COUNT($Q$11:$Q$26)=COUNTA($Q$11:$Q$26)/2,SMALL($Q$11:$Q$26,1)/2, "Non-Detect"))</f>
        <v>0</v>
      </c>
      <c r="R8" s="14">
        <f>IFERROR(IF(ISODD(COUNTA($R$11:$R$26)),LARGE($R$11:$R$26,INT(COUNTA($R$11:$R$26)/2)+1),(LARGE($R$11:$R$26,INT(COUNTA($R$11:$R$26)/2)+1)+LARGE($R$11:$R$26,INT(COUNTA($R$11:$R$26)/2)))/2),IF(COUNT($R$11:$R$26)=COUNTA($R$11:$R$26)/2,SMALL($R$11:$R$26,1)/2, "Non-Detect"))</f>
        <v>0</v>
      </c>
      <c r="S8" s="14">
        <f>IFERROR(IF(ISODD(COUNTA($S$11:$S$26)),LARGE($S$11:$S$26,INT(COUNTA($S$11:$S$26)/2)+1),(LARGE($S$11:$S$26,INT(COUNTA($S$11:$S$26)/2)+1)+LARGE($S$11:$S$26,INT(COUNTA($S$11:$S$26)/2)))/2),IF(COUNT($S$11:$S$26)=COUNTA($S$11:$S$26)/2,SMALL($S$11:$S$26,1)/2, "Non-Detect"))</f>
        <v>0</v>
      </c>
      <c r="T8" s="14">
        <f>IFERROR(IF(ISODD(COUNTA($T$11:$T$26)),LARGE($T$11:$T$26,INT(COUNTA($T$11:$T$26)/2)+1),(LARGE($T$11:$T$26,INT(COUNTA($T$11:$T$26)/2)+1)+LARGE($T$11:$T$26,INT(COUNTA($T$11:$T$26)/2)))/2),IF(COUNT($T$11:$T$26)=COUNTA($T$11:$T$26)/2,SMALL($T$11:$T$26,1)/2, "Non-Detect"))</f>
        <v>0</v>
      </c>
      <c r="U8" s="14">
        <f>IFERROR(IF(ISODD(COUNTA($U$11:$U$26)),LARGE($U$11:$U$26,INT(COUNTA($U$11:$U$26)/2)+1),(LARGE($U$11:$U$26,INT(COUNTA($U$11:$U$26)/2)+1)+LARGE($U$11:$U$26,INT(COUNTA($U$11:$U$26)/2)))/2),IF(COUNT($U$11:$U$26)=COUNTA($U$11:$U$26)/2,SMALL($U$11:$U$26,1)/2, "Non-Detect"))</f>
        <v>0</v>
      </c>
      <c r="V8" s="14">
        <f>IFERROR(IF(ISODD(COUNTA($V$11:$V$26)),LARGE($V$11:$V$26,INT(COUNTA($V$11:$V$26)/2)+1),(LARGE($V$11:$V$26,INT(COUNTA($V$11:$V$26)/2)+1)+LARGE($V$11:$V$26,INT(COUNTA($V$11:$V$26)/2)))/2),IF(COUNT($V$11:$V$26)=COUNTA($V$11:$V$26)/2,SMALL($V$11:$V$26,1)/2, "Non-Detect"))</f>
        <v>0</v>
      </c>
      <c r="W8" s="14">
        <f>IFERROR(IF(ISODD(COUNTA($W$11:$W$26)),LARGE($W$11:$W$26,INT(COUNTA($W$11:$W$26)/2)+1),(LARGE($W$11:$W$26,INT(COUNTA($W$11:$W$26)/2)+1)+LARGE($W$11:$W$26,INT(COUNTA($W$11:$W$26)/2)))/2),IF(COUNT($W$11:$W$26)=COUNTA($W$11:$W$26)/2,SMALL($W$11:$W$26,1)/2, "Non-Detect"))</f>
        <v>0</v>
      </c>
      <c r="X8" s="14">
        <f>IFERROR(IF(ISODD(COUNTA($X$11:$X$26)),LARGE($X$11:$X$26,INT(COUNTA($X$11:$X$26)/2)+1),(LARGE($X$11:$X$26,INT(COUNTA($X$11:$X$26)/2)+1)+LARGE($X$11:$X$26,INT(COUNTA($X$11:$X$26)/2)))/2),IF(COUNT($X$11:$X$26)=COUNTA($X$11:$X$26)/2,SMALL($X$11:$X$26,1)/2, "Non-Detect"))</f>
        <v>0</v>
      </c>
    </row>
    <row r="9" spans="1:24" x14ac:dyDescent="0.25">
      <c r="A9" s="15" t="s">
        <v>47</v>
      </c>
      <c r="B9" s="14" t="s">
        <v>60</v>
      </c>
      <c r="C9" s="14" t="s">
        <v>60</v>
      </c>
      <c r="D9" s="14" t="s">
        <v>60</v>
      </c>
      <c r="E9" s="14" t="s">
        <v>60</v>
      </c>
      <c r="F9" s="14" t="s">
        <v>60</v>
      </c>
      <c r="G9" s="14" t="s">
        <v>60</v>
      </c>
      <c r="H9" s="14" t="s">
        <v>60</v>
      </c>
      <c r="I9" s="14" t="s">
        <v>60</v>
      </c>
      <c r="J9" s="14" t="s">
        <v>60</v>
      </c>
      <c r="K9" s="14" t="s">
        <v>60</v>
      </c>
      <c r="L9" s="14" t="s">
        <v>60</v>
      </c>
      <c r="M9" s="14" t="s">
        <v>60</v>
      </c>
      <c r="N9" s="14" t="s">
        <v>60</v>
      </c>
      <c r="O9" s="14" t="s">
        <v>60</v>
      </c>
      <c r="P9" s="14" t="s">
        <v>60</v>
      </c>
      <c r="Q9" s="14" t="s">
        <v>60</v>
      </c>
      <c r="R9" s="14" t="s">
        <v>60</v>
      </c>
      <c r="S9" s="14" t="s">
        <v>60</v>
      </c>
      <c r="T9" s="14" t="s">
        <v>60</v>
      </c>
      <c r="U9" s="14" t="s">
        <v>60</v>
      </c>
      <c r="V9" s="14" t="s">
        <v>60</v>
      </c>
      <c r="W9" s="14" t="s">
        <v>60</v>
      </c>
      <c r="X9" s="14" t="s">
        <v>60</v>
      </c>
    </row>
    <row r="10" spans="1:24" ht="42.75" x14ac:dyDescent="0.25">
      <c r="A10" s="13" t="s">
        <v>79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x14ac:dyDescent="0.25">
      <c r="A11" s="9">
        <v>42004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x14ac:dyDescent="0.25">
      <c r="A12" s="9">
        <v>42094</v>
      </c>
      <c r="B12" s="12">
        <v>0</v>
      </c>
      <c r="C12" s="12">
        <v>5570</v>
      </c>
      <c r="D12" s="12">
        <v>6.8000000000000005E-2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5.6000000000000001E-2</v>
      </c>
      <c r="Q12" s="12">
        <v>8.4000000000000005E-2</v>
      </c>
      <c r="R12" s="12">
        <v>0</v>
      </c>
      <c r="S12" s="12">
        <v>0.13300000000000001</v>
      </c>
      <c r="T12" s="12">
        <v>0.106</v>
      </c>
      <c r="U12" s="12">
        <v>0</v>
      </c>
      <c r="V12" s="12">
        <v>5.1999999999999998E-2</v>
      </c>
      <c r="W12" s="12">
        <v>0</v>
      </c>
      <c r="X12" s="12">
        <v>0</v>
      </c>
    </row>
    <row r="13" spans="1:24" x14ac:dyDescent="0.25">
      <c r="A13" s="9">
        <v>42185</v>
      </c>
      <c r="B13" s="12">
        <v>2.2999999999999998</v>
      </c>
      <c r="C13" s="12">
        <v>1330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</row>
    <row r="14" spans="1:24" x14ac:dyDescent="0.25">
      <c r="A14" s="9">
        <v>42277</v>
      </c>
      <c r="B14" s="12">
        <v>0</v>
      </c>
      <c r="C14" s="12">
        <v>420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</row>
    <row r="15" spans="1:24" x14ac:dyDescent="0.25">
      <c r="A15" s="9">
        <v>42369</v>
      </c>
      <c r="B15" s="12">
        <v>3.4</v>
      </c>
      <c r="C15" s="12">
        <v>2770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</row>
    <row r="16" spans="1:24" x14ac:dyDescent="0.25">
      <c r="A16" s="9">
        <v>42460</v>
      </c>
      <c r="B16" s="12">
        <v>3.3</v>
      </c>
      <c r="C16" s="12">
        <v>2680</v>
      </c>
      <c r="D16" s="12">
        <v>0</v>
      </c>
      <c r="E16" s="12">
        <v>0</v>
      </c>
      <c r="F16" s="12">
        <v>0</v>
      </c>
      <c r="G16" s="12">
        <v>0</v>
      </c>
      <c r="H16" s="12">
        <v>5.1999999999999998E-2</v>
      </c>
      <c r="I16" s="12">
        <v>0</v>
      </c>
      <c r="J16" s="12">
        <v>7.8E-2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7.3999999999999996E-2</v>
      </c>
      <c r="U16" s="12">
        <v>0</v>
      </c>
      <c r="V16" s="12">
        <v>0</v>
      </c>
      <c r="W16" s="12">
        <v>0</v>
      </c>
      <c r="X16" s="12">
        <v>0</v>
      </c>
    </row>
    <row r="17" spans="1:24" x14ac:dyDescent="0.25">
      <c r="A17" s="9">
        <v>42551</v>
      </c>
      <c r="B17" s="12">
        <v>2.6</v>
      </c>
      <c r="C17" s="12">
        <v>1880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</row>
    <row r="18" spans="1:24" x14ac:dyDescent="0.25">
      <c r="A18" s="9">
        <v>42643</v>
      </c>
      <c r="B18" s="12" t="s">
        <v>5</v>
      </c>
      <c r="C18" s="12" t="s">
        <v>5</v>
      </c>
      <c r="D18" s="12" t="s">
        <v>5</v>
      </c>
      <c r="E18" s="12" t="s">
        <v>5</v>
      </c>
      <c r="F18" s="12" t="s">
        <v>5</v>
      </c>
      <c r="G18" s="12" t="s">
        <v>5</v>
      </c>
      <c r="H18" s="12" t="s">
        <v>5</v>
      </c>
      <c r="I18" s="12" t="s">
        <v>5</v>
      </c>
      <c r="J18" s="12" t="s">
        <v>5</v>
      </c>
      <c r="K18" s="12" t="s">
        <v>5</v>
      </c>
      <c r="L18" s="12" t="s">
        <v>5</v>
      </c>
      <c r="M18" s="12" t="s">
        <v>5</v>
      </c>
      <c r="N18" s="12" t="s">
        <v>5</v>
      </c>
      <c r="O18" s="12" t="s">
        <v>5</v>
      </c>
      <c r="P18" s="12" t="s">
        <v>5</v>
      </c>
      <c r="Q18" s="12" t="s">
        <v>5</v>
      </c>
      <c r="R18" s="12" t="s">
        <v>5</v>
      </c>
      <c r="S18" s="12" t="s">
        <v>5</v>
      </c>
      <c r="T18" s="12" t="s">
        <v>5</v>
      </c>
      <c r="U18" s="12" t="s">
        <v>5</v>
      </c>
      <c r="V18" s="12" t="s">
        <v>5</v>
      </c>
      <c r="W18" s="12" t="s">
        <v>5</v>
      </c>
      <c r="X18" s="12" t="s">
        <v>5</v>
      </c>
    </row>
    <row r="19" spans="1:24" x14ac:dyDescent="0.25">
      <c r="A19" s="9">
        <v>42735</v>
      </c>
      <c r="B19" s="12">
        <v>0</v>
      </c>
      <c r="C19" s="12">
        <v>1050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</row>
    <row r="20" spans="1:24" x14ac:dyDescent="0.25">
      <c r="A20" s="9">
        <v>42825</v>
      </c>
      <c r="B20" s="12">
        <v>1.5</v>
      </c>
      <c r="C20" s="12">
        <v>1200</v>
      </c>
      <c r="D20" s="12">
        <v>6.4000000000000001E-2</v>
      </c>
      <c r="E20" s="12">
        <v>0</v>
      </c>
      <c r="F20" s="12">
        <v>0</v>
      </c>
      <c r="G20" s="12">
        <v>1.3</v>
      </c>
      <c r="H20" s="12">
        <v>0</v>
      </c>
      <c r="I20" s="12">
        <v>0</v>
      </c>
      <c r="J20" s="12">
        <v>2.1999999999999999E-2</v>
      </c>
      <c r="K20" s="12">
        <v>0</v>
      </c>
      <c r="L20" s="12">
        <v>1.6E-2</v>
      </c>
      <c r="M20" s="12">
        <v>1.9E-2</v>
      </c>
      <c r="N20" s="12">
        <v>0</v>
      </c>
      <c r="O20" s="12">
        <v>0</v>
      </c>
      <c r="P20" s="12">
        <v>2.8000000000000001E-2</v>
      </c>
      <c r="Q20" s="12">
        <v>3.6999999999999998E-2</v>
      </c>
      <c r="R20" s="12">
        <v>0</v>
      </c>
      <c r="S20" s="12">
        <v>3.5999999999999997E-2</v>
      </c>
      <c r="T20" s="12">
        <v>3.5999999999999997E-2</v>
      </c>
      <c r="U20" s="12">
        <v>0</v>
      </c>
      <c r="V20" s="12">
        <v>2.3E-2</v>
      </c>
      <c r="W20" s="12">
        <v>0</v>
      </c>
      <c r="X20" s="12">
        <v>0</v>
      </c>
    </row>
    <row r="21" spans="1:24" x14ac:dyDescent="0.25">
      <c r="A21" s="9">
        <v>42916</v>
      </c>
      <c r="B21" s="12">
        <v>3.87</v>
      </c>
      <c r="C21" s="12">
        <v>260</v>
      </c>
      <c r="D21" s="12">
        <v>7.6999999999999999E-2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5.7000000000000002E-2</v>
      </c>
      <c r="R21" s="12">
        <v>0</v>
      </c>
      <c r="S21" s="12">
        <v>0.56599999999999995</v>
      </c>
      <c r="T21" s="12">
        <v>5.8000000000000003E-2</v>
      </c>
      <c r="U21" s="12">
        <v>0</v>
      </c>
      <c r="V21" s="12">
        <v>0</v>
      </c>
      <c r="W21" s="12">
        <v>0</v>
      </c>
      <c r="X21" s="12">
        <v>0</v>
      </c>
    </row>
    <row r="22" spans="1:24" x14ac:dyDescent="0.25">
      <c r="A22" s="9">
        <v>43008</v>
      </c>
      <c r="B22" s="12">
        <v>0</v>
      </c>
      <c r="C22" s="12">
        <v>4410</v>
      </c>
      <c r="D22" s="12">
        <v>0</v>
      </c>
      <c r="E22" s="12">
        <v>0</v>
      </c>
      <c r="F22" s="12">
        <v>5.2999999999999999E-2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7.0999999999999994E-2</v>
      </c>
      <c r="R22" s="12">
        <v>0</v>
      </c>
      <c r="S22" s="12">
        <v>0</v>
      </c>
      <c r="T22" s="12">
        <v>7.1999999999999995E-2</v>
      </c>
      <c r="U22" s="12">
        <v>0</v>
      </c>
      <c r="V22" s="12">
        <v>0</v>
      </c>
      <c r="W22" s="12">
        <v>0</v>
      </c>
      <c r="X22" s="12">
        <v>0</v>
      </c>
    </row>
    <row r="23" spans="1:24" x14ac:dyDescent="0.25">
      <c r="A23" s="9">
        <v>43100</v>
      </c>
      <c r="B23" s="12">
        <v>0</v>
      </c>
      <c r="C23" s="12">
        <v>1200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</row>
    <row r="24" spans="1:24" x14ac:dyDescent="0.25">
      <c r="A24" s="9">
        <v>43220</v>
      </c>
      <c r="B24" s="12">
        <v>0</v>
      </c>
      <c r="C24" s="12">
        <v>687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</row>
    <row r="25" spans="1:24" x14ac:dyDescent="0.25">
      <c r="A25" s="9">
        <v>43585</v>
      </c>
      <c r="B25" s="12">
        <v>0</v>
      </c>
      <c r="C25" s="12">
        <v>298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</row>
    <row r="26" spans="1:24" x14ac:dyDescent="0.25">
      <c r="A26" s="9">
        <v>43951</v>
      </c>
      <c r="B26" s="12">
        <v>3</v>
      </c>
      <c r="C26" s="12">
        <v>819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</row>
    <row r="27" spans="1:24" x14ac:dyDescent="0.25">
      <c r="A27" s="9">
        <v>44316</v>
      </c>
      <c r="B27" s="12">
        <v>3.18</v>
      </c>
      <c r="C27" s="12">
        <v>598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65C5F-5AC0-45ED-BF20-AEE19A70B976}">
  <dimension ref="A1:AA27"/>
  <sheetViews>
    <sheetView workbookViewId="0">
      <selection activeCell="Q33" sqref="Q33"/>
    </sheetView>
  </sheetViews>
  <sheetFormatPr defaultColWidth="8.7109375" defaultRowHeight="15" x14ac:dyDescent="0.25"/>
  <cols>
    <col min="1" max="1" width="15.5703125" style="10" customWidth="1"/>
    <col min="2" max="27" width="10.5703125" style="2" customWidth="1"/>
    <col min="28" max="16384" width="8.7109375" style="2"/>
  </cols>
  <sheetData>
    <row r="1" spans="1:27" x14ac:dyDescent="0.25">
      <c r="A1" s="7" t="s">
        <v>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42.75" x14ac:dyDescent="0.25">
      <c r="A2" s="8" t="s">
        <v>41</v>
      </c>
      <c r="B2" s="3" t="s">
        <v>62</v>
      </c>
      <c r="C2" s="3" t="s">
        <v>63</v>
      </c>
      <c r="D2" s="3" t="s">
        <v>64</v>
      </c>
      <c r="E2" s="3" t="s">
        <v>13</v>
      </c>
      <c r="F2" s="3" t="s">
        <v>14</v>
      </c>
      <c r="G2" s="3" t="s">
        <v>15</v>
      </c>
      <c r="H2" s="3" t="s">
        <v>1</v>
      </c>
      <c r="I2" s="3" t="s">
        <v>16</v>
      </c>
      <c r="J2" s="3" t="s">
        <v>2</v>
      </c>
      <c r="K2" s="3" t="s">
        <v>17</v>
      </c>
      <c r="L2" s="3" t="s">
        <v>18</v>
      </c>
      <c r="M2" s="3" t="s">
        <v>19</v>
      </c>
      <c r="N2" s="3" t="s">
        <v>20</v>
      </c>
      <c r="O2" s="3" t="s">
        <v>21</v>
      </c>
      <c r="P2" s="3" t="s">
        <v>22</v>
      </c>
      <c r="Q2" s="3" t="s">
        <v>23</v>
      </c>
      <c r="R2" s="3" t="s">
        <v>24</v>
      </c>
      <c r="S2" s="3" t="s">
        <v>25</v>
      </c>
      <c r="T2" s="3" t="s">
        <v>26</v>
      </c>
      <c r="U2" s="3" t="s">
        <v>3</v>
      </c>
      <c r="V2" s="3" t="s">
        <v>27</v>
      </c>
      <c r="W2" s="3" t="s">
        <v>28</v>
      </c>
      <c r="X2" s="3" t="s">
        <v>29</v>
      </c>
      <c r="Y2" s="3" t="s">
        <v>30</v>
      </c>
      <c r="Z2" s="3" t="s">
        <v>31</v>
      </c>
      <c r="AA2" s="3" t="s">
        <v>32</v>
      </c>
    </row>
    <row r="3" spans="1:27" x14ac:dyDescent="0.25">
      <c r="A3" s="8"/>
      <c r="B3" s="3" t="s">
        <v>58</v>
      </c>
      <c r="C3" s="3" t="s">
        <v>58</v>
      </c>
      <c r="D3" s="3" t="s">
        <v>58</v>
      </c>
      <c r="E3" s="3" t="s">
        <v>58</v>
      </c>
      <c r="F3" s="3" t="s">
        <v>58</v>
      </c>
      <c r="G3" s="3" t="s">
        <v>58</v>
      </c>
      <c r="H3" s="3" t="s">
        <v>58</v>
      </c>
      <c r="I3" s="3" t="s">
        <v>58</v>
      </c>
      <c r="J3" s="3" t="s">
        <v>58</v>
      </c>
      <c r="K3" s="3" t="s">
        <v>58</v>
      </c>
      <c r="L3" s="3" t="s">
        <v>58</v>
      </c>
      <c r="M3" s="3" t="s">
        <v>58</v>
      </c>
      <c r="N3" s="3" t="s">
        <v>58</v>
      </c>
      <c r="O3" s="3" t="s">
        <v>58</v>
      </c>
      <c r="P3" s="3" t="s">
        <v>58</v>
      </c>
      <c r="Q3" s="3" t="s">
        <v>58</v>
      </c>
      <c r="R3" s="3" t="s">
        <v>58</v>
      </c>
      <c r="S3" s="3" t="s">
        <v>58</v>
      </c>
      <c r="T3" s="3" t="s">
        <v>58</v>
      </c>
      <c r="U3" s="3" t="s">
        <v>58</v>
      </c>
      <c r="V3" s="3" t="s">
        <v>58</v>
      </c>
      <c r="W3" s="3" t="s">
        <v>58</v>
      </c>
      <c r="X3" s="3" t="s">
        <v>58</v>
      </c>
      <c r="Y3" s="3" t="s">
        <v>58</v>
      </c>
      <c r="Z3" s="3" t="s">
        <v>58</v>
      </c>
      <c r="AA3" s="3" t="s">
        <v>58</v>
      </c>
    </row>
    <row r="4" spans="1:27" x14ac:dyDescent="0.25">
      <c r="A4" s="8" t="s">
        <v>42</v>
      </c>
      <c r="B4" s="4" t="s">
        <v>52</v>
      </c>
      <c r="C4" s="4" t="s">
        <v>48</v>
      </c>
      <c r="D4" s="4" t="s">
        <v>48</v>
      </c>
      <c r="E4" s="4" t="s">
        <v>48</v>
      </c>
      <c r="F4" s="4" t="s">
        <v>48</v>
      </c>
      <c r="G4" s="4" t="s">
        <v>48</v>
      </c>
      <c r="H4" s="4" t="s">
        <v>48</v>
      </c>
      <c r="I4" s="4" t="s">
        <v>48</v>
      </c>
      <c r="J4" s="4" t="s">
        <v>48</v>
      </c>
      <c r="K4" s="4" t="s">
        <v>48</v>
      </c>
      <c r="L4" s="4" t="s">
        <v>48</v>
      </c>
      <c r="M4" s="4" t="s">
        <v>48</v>
      </c>
      <c r="N4" s="4" t="s">
        <v>48</v>
      </c>
      <c r="O4" s="4" t="s">
        <v>61</v>
      </c>
      <c r="P4" s="4" t="s">
        <v>48</v>
      </c>
      <c r="Q4" s="4" t="s">
        <v>48</v>
      </c>
      <c r="R4" s="4" t="s">
        <v>48</v>
      </c>
      <c r="S4" s="4" t="s">
        <v>48</v>
      </c>
      <c r="T4" s="4" t="s">
        <v>48</v>
      </c>
      <c r="U4" s="4" t="s">
        <v>48</v>
      </c>
      <c r="V4" s="4" t="s">
        <v>48</v>
      </c>
      <c r="W4" s="4" t="s">
        <v>48</v>
      </c>
      <c r="X4" s="4" t="s">
        <v>48</v>
      </c>
      <c r="Y4" s="4" t="s">
        <v>48</v>
      </c>
      <c r="Z4" s="4" t="s">
        <v>48</v>
      </c>
      <c r="AA4" s="4" t="s">
        <v>48</v>
      </c>
    </row>
    <row r="5" spans="1:27" x14ac:dyDescent="0.25">
      <c r="A5" s="8" t="s">
        <v>43</v>
      </c>
      <c r="B5" s="4" t="s">
        <v>49</v>
      </c>
      <c r="C5" s="4" t="s">
        <v>49</v>
      </c>
      <c r="D5" s="4" t="s">
        <v>49</v>
      </c>
      <c r="E5" s="4" t="s">
        <v>49</v>
      </c>
      <c r="F5" s="4" t="s">
        <v>49</v>
      </c>
      <c r="G5" s="4" t="s">
        <v>49</v>
      </c>
      <c r="H5" s="4" t="s">
        <v>49</v>
      </c>
      <c r="I5" s="4" t="s">
        <v>49</v>
      </c>
      <c r="J5" s="4" t="s">
        <v>49</v>
      </c>
      <c r="K5" s="4" t="s">
        <v>49</v>
      </c>
      <c r="L5" s="4" t="s">
        <v>49</v>
      </c>
      <c r="M5" s="4" t="s">
        <v>49</v>
      </c>
      <c r="N5" s="4" t="s">
        <v>49</v>
      </c>
      <c r="O5" s="4" t="s">
        <v>49</v>
      </c>
      <c r="P5" s="4" t="s">
        <v>49</v>
      </c>
      <c r="Q5" s="4" t="s">
        <v>49</v>
      </c>
      <c r="R5" s="4" t="s">
        <v>49</v>
      </c>
      <c r="S5" s="4" t="s">
        <v>49</v>
      </c>
      <c r="T5" s="4" t="s">
        <v>49</v>
      </c>
      <c r="U5" s="4" t="s">
        <v>49</v>
      </c>
      <c r="V5" s="4" t="s">
        <v>49</v>
      </c>
      <c r="W5" s="4" t="s">
        <v>49</v>
      </c>
      <c r="X5" s="4" t="s">
        <v>49</v>
      </c>
      <c r="Y5" s="4" t="s">
        <v>49</v>
      </c>
      <c r="Z5" s="4" t="s">
        <v>49</v>
      </c>
      <c r="AA5" s="4" t="s">
        <v>49</v>
      </c>
    </row>
    <row r="6" spans="1:27" x14ac:dyDescent="0.25">
      <c r="A6" s="8" t="s">
        <v>44</v>
      </c>
      <c r="B6" s="4">
        <f>IF(COUNTIF($B$11:$B$26,"*&lt;*")&lt;&gt;0,0,MIN($B$11:$B$26))</f>
        <v>0</v>
      </c>
      <c r="C6" s="4">
        <f>IF(COUNTIF($C$11:$C$26,"*&lt;*")&lt;&gt;0,0,MIN($C$11:$C$26))</f>
        <v>0</v>
      </c>
      <c r="D6" s="4">
        <f>IF(COUNTIF($D$11:$D$26,"*&lt;*")&lt;&gt;0,0,MIN($D$11:$D$26))</f>
        <v>0</v>
      </c>
      <c r="E6" s="4">
        <f>IF(COUNTIF($E$11:$E$26,"*&lt;*")&lt;&gt;0,0,MIN($E$11:$E$26))</f>
        <v>0</v>
      </c>
      <c r="F6" s="4">
        <f>IF(COUNTIF($F$11:$F$26,"*&lt;*")&lt;&gt;0,0,MIN($F$11:$F$26))</f>
        <v>0</v>
      </c>
      <c r="G6" s="4">
        <f>IF(COUNTIF($G$11:$G$26,"*&lt;*")&lt;&gt;0,0,MIN($G$11:$G$26))</f>
        <v>0</v>
      </c>
      <c r="H6" s="4">
        <f>IF(COUNTIF($H$11:$H$26,"*&lt;*")&lt;&gt;0,0,MIN($H$11:$H$26))</f>
        <v>0</v>
      </c>
      <c r="I6" s="4">
        <f>IF(COUNTIF($I$11:$I$26,"*&lt;*")&lt;&gt;0,0,MIN($I$11:$I$26))</f>
        <v>0</v>
      </c>
      <c r="J6" s="4">
        <f>IF(COUNTIF($J$11:$J$26,"*&lt;*")&lt;&gt;0,0,MIN($J$11:$J$26))</f>
        <v>0</v>
      </c>
      <c r="K6" s="4">
        <f>IF(COUNTIF($K$11:$K$26,"*&lt;*")&lt;&gt;0,0,MIN($K$11:$K$26))</f>
        <v>0</v>
      </c>
      <c r="L6" s="4">
        <f>IF(COUNTIF($L$11:$L$26,"*&lt;*")&lt;&gt;0,0,MIN($L$11:$L$26))</f>
        <v>0</v>
      </c>
      <c r="M6" s="4">
        <f>IF(COUNTIF($M$11:$M$26,"*&lt;*")&lt;&gt;0,0,MIN($M$11:$M$26))</f>
        <v>0</v>
      </c>
      <c r="N6" s="4">
        <f>IF(COUNTIF($N$11:$N$26,"*&lt;*")&lt;&gt;0,0,MIN($N$11:$N$26))</f>
        <v>0</v>
      </c>
      <c r="O6" s="4">
        <f>IF(COUNTIF($O$11:$O$26,"*&lt;*")&lt;&gt;0,0,MIN($O$11:$O$26))</f>
        <v>0</v>
      </c>
      <c r="P6" s="4">
        <f>IF(COUNTIF($P$11:$P$26,"*&lt;*")&lt;&gt;0,0,MIN($P$11:$P$26))</f>
        <v>0</v>
      </c>
      <c r="Q6" s="4">
        <f>IF(COUNTIF($Q$11:$Q$26,"*&lt;*")&lt;&gt;0,0,MIN($Q$11:$Q$26))</f>
        <v>0</v>
      </c>
      <c r="R6" s="4">
        <f>IF(COUNTIF($R$11:$R$26,"*&lt;*")&lt;&gt;0,0,MIN($R$11:$R$26))</f>
        <v>0</v>
      </c>
      <c r="S6" s="4">
        <f>IF(COUNTIF($S$11:$S$26,"*&lt;*")&lt;&gt;0,0,MIN($S$11:$S$26))</f>
        <v>0</v>
      </c>
      <c r="T6" s="4">
        <f>IF(COUNTIF($T$11:$T$26,"*&lt;*")&lt;&gt;0,0,MIN($T$11:$T$26))</f>
        <v>0</v>
      </c>
      <c r="U6" s="4">
        <f>IF(COUNTIF($U$11:$U$26,"*&lt;*")&lt;&gt;0,0,MIN($U$11:$U$26))</f>
        <v>0</v>
      </c>
      <c r="V6" s="4">
        <f>IF(COUNTIF($V$11:$V$26,"*&lt;*")&lt;&gt;0,0,MIN($V$11:$V$26))</f>
        <v>0</v>
      </c>
      <c r="W6" s="4">
        <f>IF(COUNTIF($W$11:$W$26,"*&lt;*")&lt;&gt;0,0,MIN($W$11:$W$26))</f>
        <v>0</v>
      </c>
      <c r="X6" s="4">
        <f>IF(COUNTIF($X$11:$X$26,"*&lt;*")&lt;&gt;0,0,MIN($X$11:$X$26))</f>
        <v>0</v>
      </c>
      <c r="Y6" s="4">
        <f>IF(COUNTIF($Y$11:$Y$26,"*&lt;*")&lt;&gt;0,0,MIN($Y$11:$Y$26))</f>
        <v>0</v>
      </c>
      <c r="Z6" s="4">
        <f>IF(COUNTIF($Z$11:$Z$26,"*&lt;*")&lt;&gt;0,0,MIN($Z$11:$Z$26))</f>
        <v>0</v>
      </c>
      <c r="AA6" s="4">
        <f>IF(COUNTIF($AA$11:$AA$26,"*&lt;*")&lt;&gt;0,0,MIN($AA$11:$AA$26))</f>
        <v>0</v>
      </c>
    </row>
    <row r="7" spans="1:27" x14ac:dyDescent="0.25">
      <c r="A7" s="8" t="s">
        <v>45</v>
      </c>
      <c r="B7" s="4">
        <f>IF(SUM($B$11:$B$26)=0,0,MAX($B$11:$B$26))</f>
        <v>13</v>
      </c>
      <c r="C7" s="4">
        <f>IF(SUM($C$11:$C$26)=0,0,MAX($C$11:$C$26))</f>
        <v>4.7</v>
      </c>
      <c r="D7" s="4">
        <f>IF(SUM($D$11:$D$26)=0,0,MAX($D$11:$D$26))</f>
        <v>4370</v>
      </c>
      <c r="E7" s="4">
        <f>IF(SUM($E$11:$E$26)=0,0,MAX($E$11:$E$26))</f>
        <v>5.3999999999999999E-2</v>
      </c>
      <c r="F7" s="4">
        <f>IF(SUM($F$11:$F$26)=0,0,MAX($F$11:$F$26))</f>
        <v>0</v>
      </c>
      <c r="G7" s="4">
        <f>IF(SUM($G$11:$G$26)=0,0,MAX($G$11:$G$26))</f>
        <v>7.6999999999999999E-2</v>
      </c>
      <c r="H7" s="4">
        <f>IF(SUM($H$11:$H$26)=0,0,MAX($H$11:$H$26))</f>
        <v>3.5</v>
      </c>
      <c r="I7" s="4">
        <f>IF(SUM($I$11:$I$26)=0,0,MAX($I$11:$I$26))</f>
        <v>0.1</v>
      </c>
      <c r="J7" s="4">
        <f>IF(SUM($J$11:$J$26)=0,0,MAX($J$11:$J$26))</f>
        <v>8.4000000000000005E-2</v>
      </c>
      <c r="K7" s="4">
        <f>IF(SUM($K$11:$K$26)=0,0,MAX($K$11:$K$26))</f>
        <v>9.2999999999999999E-2</v>
      </c>
      <c r="L7" s="4">
        <f>IF(SUM($L$11:$L$26)=0,0,MAX($L$11:$L$26))</f>
        <v>8.7999999999999995E-2</v>
      </c>
      <c r="M7" s="4">
        <f>IF(SUM($M$11:$M$26)=0,0,MAX($M$11:$M$26))</f>
        <v>7.6999999999999999E-2</v>
      </c>
      <c r="N7" s="4">
        <f>IF(SUM($N$11:$N$26)=0,0,MAX($N$11:$N$26))</f>
        <v>7.9000000000000001E-2</v>
      </c>
      <c r="O7" s="4">
        <f>IF(SUM($O$11:$O$26)=0,0,MAX($O$11:$O$26))</f>
        <v>380</v>
      </c>
      <c r="P7" s="4">
        <f>IF(SUM($P$11:$P$26)=0,0,MAX($P$11:$P$26))</f>
        <v>7.0999999999999994E-2</v>
      </c>
      <c r="Q7" s="4">
        <f>IF(SUM($Q$11:$Q$26)=0,0,MAX($Q$11:$Q$26))</f>
        <v>0</v>
      </c>
      <c r="R7" s="4">
        <f>IF(SUM($R$11:$R$26)=0,0,MAX($R$11:$R$26))</f>
        <v>0.11799999999999999</v>
      </c>
      <c r="S7" s="4">
        <f>IF(SUM($S$11:$S$26)=0,0,MAX($S$11:$S$26))</f>
        <v>6.6000000000000003E-2</v>
      </c>
      <c r="T7" s="4">
        <f>IF(SUM($T$11:$T$26)=0,0,MAX($T$11:$T$26))</f>
        <v>9.0999999999999998E-2</v>
      </c>
      <c r="U7" s="4">
        <f>IF(SUM($U$11:$U$26)=0,0,MAX($U$11:$U$26))</f>
        <v>9.2999999999999999E-2</v>
      </c>
      <c r="V7" s="4">
        <f>IF(SUM($V$11:$V$26)=0,0,MAX($V$11:$V$26))</f>
        <v>7.9000000000000001E-2</v>
      </c>
      <c r="W7" s="4">
        <f>IF(SUM($W$11:$W$26)=0,0,MAX($W$11:$W$26))</f>
        <v>25</v>
      </c>
      <c r="X7" s="4">
        <f>IF(SUM($X$11:$X$26)=0,0,MAX($X$11:$X$26))</f>
        <v>9.5000000000000001E-2</v>
      </c>
      <c r="Y7" s="4">
        <f>IF(SUM($Y$11:$Y$26)=0,0,MAX($Y$11:$Y$26))</f>
        <v>93</v>
      </c>
      <c r="Z7" s="4">
        <f>IF(SUM($Z$11:$Z$26)=0,0,MAX($Z$11:$Z$26))</f>
        <v>0</v>
      </c>
      <c r="AA7" s="4">
        <f>IF(SUM($AA$11:$AA$26)=0,0,MAX($AA$11:$AA$26))</f>
        <v>1.3</v>
      </c>
    </row>
    <row r="8" spans="1:27" x14ac:dyDescent="0.25">
      <c r="A8" s="8" t="s">
        <v>46</v>
      </c>
      <c r="B8" s="4">
        <f>IFERROR(IF(ISODD(COUNTA($B$11:$B$26)),LARGE($B$11:$B$26,INT(COUNTA($B$11:$B$26)/2)+1),(LARGE($B$11:$B$26,INT(COUNTA($B$11:$B$26)/2)+1)+LARGE($B$11:$B$26,INT(COUNTA($B$11:$B$26)/2)))/2),IF(COUNT($B$11:$B$26)=COUNTA($B$11:$B$26)/2,SMALL($B$11:$B$26,1)/2, "Non-Detect"))</f>
        <v>8.9610000000000004E-4</v>
      </c>
      <c r="C8" s="4">
        <f>IFERROR(IF(ISODD(COUNTA($C$11:$C$26)),LARGE($C$11:$C$26,INT(COUNTA($C$11:$C$26)/2)+1),(LARGE($C$11:$C$26,INT(COUNTA($C$11:$C$26)/2)+1)+LARGE($C$11:$C$26,INT(COUNTA($C$11:$C$26)/2)))/2),IF(COUNT($C$11:$C$26)=COUNTA($C$11:$C$26)/2,SMALL($C$11:$C$26,1)/2, "Non-Detect"))</f>
        <v>0</v>
      </c>
      <c r="D8" s="4">
        <f>IFERROR(IF(ISODD(COUNTA($D$11:$D$26)),LARGE($D$11:$D$26,INT(COUNTA($D$11:$D$26)/2)+1),(LARGE($D$11:$D$26,INT(COUNTA($D$11:$D$26)/2)+1)+LARGE($D$11:$D$26,INT(COUNTA($D$11:$D$26)/2)))/2),IF(COUNT($D$11:$D$26)=COUNTA($D$11:$D$26)/2,SMALL($D$11:$D$26,1)/2, "Non-Detect"))</f>
        <v>677</v>
      </c>
      <c r="E8" s="4">
        <f>IFERROR(IF(ISODD(COUNTA($E$11:$E$26)),LARGE($E$11:$E$26,INT(COUNTA($E$11:$E$26)/2)+1),(LARGE($E$11:$E$26,INT(COUNTA($E$11:$E$26)/2)+1)+LARGE($E$11:$E$26,INT(COUNTA($E$11:$E$26)/2)))/2),IF(COUNT($E$11:$E$26)=COUNTA($E$11:$E$26)/2,SMALL($E$11:$E$26,1)/2, "Non-Detect"))</f>
        <v>0</v>
      </c>
      <c r="F8" s="4">
        <f>IFERROR(IF(ISODD(COUNTA($F$11:$F$26)),LARGE($F$11:$F$26,INT(COUNTA($F$11:$F$26)/2)+1),(LARGE($F$11:$F$26,INT(COUNTA($F$11:$F$26)/2)+1)+LARGE($F$11:$F$26,INT(COUNTA($F$11:$F$26)/2)))/2),IF(COUNT($F$11:$F$26)=COUNTA($F$11:$F$26)/2,SMALL($F$11:$F$26,1)/2, "Non-Detect"))</f>
        <v>0</v>
      </c>
      <c r="G8" s="4">
        <f>IFERROR(IF(ISODD(COUNTA($G$11:$G$26)),LARGE($G$11:$G$26,INT(COUNTA($G$11:$G$26)/2)+1),(LARGE($G$11:$G$26,INT(COUNTA($G$11:$G$26)/2)+1)+LARGE($G$11:$G$26,INT(COUNTA($G$11:$G$26)/2)))/2),IF(COUNT($G$11:$G$26)=COUNTA($G$11:$G$26)/2,SMALL($G$11:$G$26,1)/2, "Non-Detect"))</f>
        <v>0</v>
      </c>
      <c r="H8" s="4">
        <f>IFERROR(IF(ISODD(COUNTA($H$11:$H$26)),LARGE($H$11:$H$26,INT(COUNTA($H$11:$H$26)/2)+1),(LARGE($H$11:$H$26,INT(COUNTA($H$11:$H$26)/2)+1)+LARGE($H$11:$H$26,INT(COUNTA($H$11:$H$26)/2)))/2),IF(COUNT($H$11:$H$26)=COUNTA($H$11:$H$26)/2,SMALL($H$11:$H$26,1)/2, "Non-Detect"))</f>
        <v>0</v>
      </c>
      <c r="I8" s="4">
        <f>IFERROR(IF(ISODD(COUNTA($I$11:$I$26)),LARGE($I$11:$I$26,INT(COUNTA($I$11:$I$26)/2)+1),(LARGE($I$11:$I$26,INT(COUNTA($I$11:$I$26)/2)+1)+LARGE($I$11:$I$26,INT(COUNTA($I$11:$I$26)/2)))/2),IF(COUNT($I$11:$I$26)=COUNTA($I$11:$I$26)/2,SMALL($I$11:$I$26,1)/2, "Non-Detect"))</f>
        <v>0</v>
      </c>
      <c r="J8" s="4">
        <f>IFERROR(IF(ISODD(COUNTA($J$11:$J$26)),LARGE($J$11:$J$26,INT(COUNTA($J$11:$J$26)/2)+1),(LARGE($J$11:$J$26,INT(COUNTA($J$11:$J$26)/2)+1)+LARGE($J$11:$J$26,INT(COUNTA($J$11:$J$26)/2)))/2),IF(COUNT($J$11:$J$26)=COUNTA($J$11:$J$26)/2,SMALL($J$11:$J$26,1)/2, "Non-Detect"))</f>
        <v>0</v>
      </c>
      <c r="K8" s="4">
        <f>IFERROR(IF(ISODD(COUNTA($K$11:$K$26)),LARGE($K$11:$K$26,INT(COUNTA($K$11:$K$26)/2)+1),(LARGE($K$11:$K$26,INT(COUNTA($K$11:$K$26)/2)+1)+LARGE($K$11:$K$26,INT(COUNTA($K$11:$K$26)/2)))/2),IF(COUNT($K$11:$K$26)=COUNTA($K$11:$K$26)/2,SMALL($K$11:$K$26,1)/2, "Non-Detect"))</f>
        <v>0</v>
      </c>
      <c r="L8" s="4">
        <f>IFERROR(IF(ISODD(COUNTA($L$11:$L$26)),LARGE($L$11:$L$26,INT(COUNTA($L$11:$L$26)/2)+1),(LARGE($L$11:$L$26,INT(COUNTA($L$11:$L$26)/2)+1)+LARGE($L$11:$L$26,INT(COUNTA($L$11:$L$26)/2)))/2),IF(COUNT($L$11:$L$26)=COUNTA($L$11:$L$26)/2,SMALL($L$11:$L$26,1)/2, "Non-Detect"))</f>
        <v>0</v>
      </c>
      <c r="M8" s="4">
        <f>IFERROR(IF(ISODD(COUNTA($M$11:$M$26)),LARGE($M$11:$M$26,INT(COUNTA($M$11:$M$26)/2)+1),(LARGE($M$11:$M$26,INT(COUNTA($M$11:$M$26)/2)+1)+LARGE($M$11:$M$26,INT(COUNTA($M$11:$M$26)/2)))/2),IF(COUNT($M$11:$M$26)=COUNTA($M$11:$M$26)/2,SMALL($M$11:$M$26,1)/2, "Non-Detect"))</f>
        <v>0</v>
      </c>
      <c r="N8" s="4">
        <f>IFERROR(IF(ISODD(COUNTA($N$11:$N$26)),LARGE($N$11:$N$26,INT(COUNTA($N$11:$N$26)/2)+1),(LARGE($N$11:$N$26,INT(COUNTA($N$11:$N$26)/2)+1)+LARGE($N$11:$N$26,INT(COUNTA($N$11:$N$26)/2)))/2),IF(COUNT($N$11:$N$26)=COUNTA($N$11:$N$26)/2,SMALL($N$11:$N$26,1)/2, "Non-Detect"))</f>
        <v>0</v>
      </c>
      <c r="O8" s="4">
        <f>IFERROR(IF(ISODD(COUNTA($O$11:$O$26)),LARGE($O$11:$O$26,INT(COUNTA($O$11:$O$26)/2)+1),(LARGE($O$11:$O$26,INT(COUNTA($O$11:$O$26)/2)+1)+LARGE($O$11:$O$26,INT(COUNTA($O$11:$O$26)/2)))/2),IF(COUNT($O$11:$O$26)=COUNTA($O$11:$O$26)/2,SMALL($O$11:$O$26,1)/2, "Non-Detect"))</f>
        <v>0</v>
      </c>
      <c r="P8" s="4">
        <f>IFERROR(IF(ISODD(COUNTA($P$11:$P$26)),LARGE($P$11:$P$26,INT(COUNTA($P$11:$P$26)/2)+1),(LARGE($P$11:$P$26,INT(COUNTA($P$11:$P$26)/2)+1)+LARGE($P$11:$P$26,INT(COUNTA($P$11:$P$26)/2)))/2),IF(COUNT($P$11:$P$26)=COUNTA($P$11:$P$26)/2,SMALL($P$11:$P$26,1)/2, "Non-Detect"))</f>
        <v>0</v>
      </c>
      <c r="Q8" s="4">
        <f>IFERROR(IF(ISODD(COUNTA($Q$11:$Q$26)),LARGE($Q$11:$Q$26,INT(COUNTA($Q$11:$Q$26)/2)+1),(LARGE($Q$11:$Q$26,INT(COUNTA($Q$11:$Q$26)/2)+1)+LARGE($Q$11:$Q$26,INT(COUNTA($Q$11:$Q$26)/2)))/2),IF(COUNT($Q$11:$Q$26)=COUNTA($Q$11:$Q$26)/2,SMALL($Q$11:$Q$26,1)/2, "Non-Detect"))</f>
        <v>0</v>
      </c>
      <c r="R8" s="4">
        <f>IFERROR(IF(ISODD(COUNTA($R$11:$R$26)),LARGE($R$11:$R$26,INT(COUNTA($R$11:$R$26)/2)+1),(LARGE($R$11:$R$26,INT(COUNTA($R$11:$R$26)/2)+1)+LARGE($R$11:$R$26,INT(COUNTA($R$11:$R$26)/2)))/2),IF(COUNT($R$11:$R$26)=COUNTA($R$11:$R$26)/2,SMALL($R$11:$R$26,1)/2, "Non-Detect"))</f>
        <v>0</v>
      </c>
      <c r="S8" s="4">
        <f>IFERROR(IF(ISODD(COUNTA($S$11:$S$26)),LARGE($S$11:$S$26,INT(COUNTA($S$11:$S$26)/2)+1),(LARGE($S$11:$S$26,INT(COUNTA($S$11:$S$26)/2)+1)+LARGE($S$11:$S$26,INT(COUNTA($S$11:$S$26)/2)))/2),IF(COUNT($S$11:$S$26)=COUNTA($S$11:$S$26)/2,SMALL($S$11:$S$26,1)/2, "Non-Detect"))</f>
        <v>0</v>
      </c>
      <c r="T8" s="4">
        <f>IFERROR(IF(ISODD(COUNTA($T$11:$T$26)),LARGE($T$11:$T$26,INT(COUNTA($T$11:$T$26)/2)+1),(LARGE($T$11:$T$26,INT(COUNTA($T$11:$T$26)/2)+1)+LARGE($T$11:$T$26,INT(COUNTA($T$11:$T$26)/2)))/2),IF(COUNT($T$11:$T$26)=COUNTA($T$11:$T$26)/2,SMALL($T$11:$T$26,1)/2, "Non-Detect"))</f>
        <v>0</v>
      </c>
      <c r="U8" s="4">
        <f>IFERROR(IF(ISODD(COUNTA($U$11:$U$26)),LARGE($U$11:$U$26,INT(COUNTA($U$11:$U$26)/2)+1),(LARGE($U$11:$U$26,INT(COUNTA($U$11:$U$26)/2)+1)+LARGE($U$11:$U$26,INT(COUNTA($U$11:$U$26)/2)))/2),IF(COUNT($U$11:$U$26)=COUNTA($U$11:$U$26)/2,SMALL($U$11:$U$26,1)/2, "Non-Detect"))</f>
        <v>0</v>
      </c>
      <c r="V8" s="4">
        <f>IFERROR(IF(ISODD(COUNTA($V$11:$V$26)),LARGE($V$11:$V$26,INT(COUNTA($V$11:$V$26)/2)+1),(LARGE($V$11:$V$26,INT(COUNTA($V$11:$V$26)/2)+1)+LARGE($V$11:$V$26,INT(COUNTA($V$11:$V$26)/2)))/2),IF(COUNT($V$11:$V$26)=COUNTA($V$11:$V$26)/2,SMALL($V$11:$V$26,1)/2, "Non-Detect"))</f>
        <v>0</v>
      </c>
      <c r="W8" s="4">
        <f>IFERROR(IF(ISODD(COUNTA($W$11:$W$26)),LARGE($W$11:$W$26,INT(COUNTA($W$11:$W$26)/2)+1),(LARGE($W$11:$W$26,INT(COUNTA($W$11:$W$26)/2)+1)+LARGE($W$11:$W$26,INT(COUNTA($W$11:$W$26)/2)))/2),IF(COUNT($W$11:$W$26)=COUNTA($W$11:$W$26)/2,SMALL($W$11:$W$26,1)/2, "Non-Detect"))</f>
        <v>0</v>
      </c>
      <c r="X8" s="4">
        <f>IFERROR(IF(ISODD(COUNTA($X$11:$X$26)),LARGE($X$11:$X$26,INT(COUNTA($X$11:$X$26)/2)+1),(LARGE($X$11:$X$26,INT(COUNTA($X$11:$X$26)/2)+1)+LARGE($X$11:$X$26,INT(COUNTA($X$11:$X$26)/2)))/2),IF(COUNT($X$11:$X$26)=COUNTA($X$11:$X$26)/2,SMALL($X$11:$X$26,1)/2, "Non-Detect"))</f>
        <v>0</v>
      </c>
      <c r="Y8" s="4">
        <f>IFERROR(IF(ISODD(COUNTA($Y$11:$Y$26)),LARGE($Y$11:$Y$26,INT(COUNTA($Y$11:$Y$26)/2)+1),(LARGE($Y$11:$Y$26,INT(COUNTA($Y$11:$Y$26)/2)+1)+LARGE($Y$11:$Y$26,INT(COUNTA($Y$11:$Y$26)/2)))/2),IF(COUNT($Y$11:$Y$26)=COUNTA($Y$11:$Y$26)/2,SMALL($Y$11:$Y$26,1)/2, "Non-Detect"))</f>
        <v>0</v>
      </c>
      <c r="Z8" s="4">
        <f>IFERROR(IF(ISODD(COUNTA($Z$11:$Z$26)),LARGE($Z$11:$Z$26,INT(COUNTA($Z$11:$Z$26)/2)+1),(LARGE($Z$11:$Z$26,INT(COUNTA($Z$11:$Z$26)/2)+1)+LARGE($Z$11:$Z$26,INT(COUNTA($Z$11:$Z$26)/2)))/2),IF(COUNT($Z$11:$Z$26)=COUNTA($Z$11:$Z$26)/2,SMALL($Z$11:$Z$26,1)/2, "Non-Detect"))</f>
        <v>0</v>
      </c>
      <c r="AA8" s="4">
        <f>IFERROR(IF(ISODD(COUNTA($AA$11:$AA$26)),LARGE($AA$11:$AA$26,INT(COUNTA($AA$11:$AA$26)/2)+1),(LARGE($AA$11:$AA$26,INT(COUNTA($AA$11:$AA$26)/2)+1)+LARGE($AA$11:$AA$26,INT(COUNTA($AA$11:$AA$26)/2)))/2),IF(COUNT($AA$11:$AA$26)=COUNTA($AA$11:$AA$26)/2,SMALL($AA$11:$AA$26,1)/2, "Non-Detect"))</f>
        <v>0</v>
      </c>
    </row>
    <row r="9" spans="1:27" x14ac:dyDescent="0.25">
      <c r="A9" s="8" t="s">
        <v>47</v>
      </c>
      <c r="B9" s="4" t="s">
        <v>60</v>
      </c>
      <c r="C9" s="4" t="s">
        <v>60</v>
      </c>
      <c r="D9" s="4" t="s">
        <v>60</v>
      </c>
      <c r="E9" s="4" t="s">
        <v>60</v>
      </c>
      <c r="F9" s="4" t="s">
        <v>60</v>
      </c>
      <c r="G9" s="4" t="s">
        <v>60</v>
      </c>
      <c r="H9" s="4" t="s">
        <v>60</v>
      </c>
      <c r="I9" s="4" t="s">
        <v>60</v>
      </c>
      <c r="J9" s="4" t="s">
        <v>60</v>
      </c>
      <c r="K9" s="4" t="s">
        <v>60</v>
      </c>
      <c r="L9" s="4" t="s">
        <v>60</v>
      </c>
      <c r="M9" s="4" t="s">
        <v>60</v>
      </c>
      <c r="N9" s="4" t="s">
        <v>60</v>
      </c>
      <c r="O9" s="4" t="s">
        <v>60</v>
      </c>
      <c r="P9" s="4" t="s">
        <v>60</v>
      </c>
      <c r="Q9" s="4" t="s">
        <v>60</v>
      </c>
      <c r="R9" s="4" t="s">
        <v>60</v>
      </c>
      <c r="S9" s="4" t="s">
        <v>60</v>
      </c>
      <c r="T9" s="4" t="s">
        <v>60</v>
      </c>
      <c r="U9" s="4" t="s">
        <v>60</v>
      </c>
      <c r="V9" s="4" t="s">
        <v>60</v>
      </c>
      <c r="W9" s="4" t="s">
        <v>60</v>
      </c>
      <c r="X9" s="4" t="s">
        <v>60</v>
      </c>
      <c r="Y9" s="4" t="s">
        <v>60</v>
      </c>
      <c r="Z9" s="4" t="s">
        <v>60</v>
      </c>
      <c r="AA9" s="4" t="s">
        <v>60</v>
      </c>
    </row>
    <row r="10" spans="1:27" ht="42.75" x14ac:dyDescent="0.25">
      <c r="A10" s="11" t="s">
        <v>79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x14ac:dyDescent="0.25">
      <c r="A12" s="9">
        <v>42094</v>
      </c>
      <c r="B12" s="5">
        <v>0.21</v>
      </c>
      <c r="C12" s="5">
        <v>0</v>
      </c>
      <c r="D12" s="5">
        <v>4370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7.0999999999999994E-2</v>
      </c>
      <c r="K12" s="5">
        <v>7.3999999999999996E-2</v>
      </c>
      <c r="L12" s="5">
        <v>6.4000000000000001E-2</v>
      </c>
      <c r="M12" s="5">
        <v>5.1999999999999998E-2</v>
      </c>
      <c r="N12" s="5">
        <v>0.06</v>
      </c>
      <c r="O12" s="5">
        <v>20</v>
      </c>
      <c r="P12" s="5">
        <v>0</v>
      </c>
      <c r="Q12" s="5">
        <v>0</v>
      </c>
      <c r="R12" s="5">
        <v>0.11799999999999999</v>
      </c>
      <c r="S12" s="5">
        <v>0</v>
      </c>
      <c r="T12" s="5">
        <v>9.0999999999999998E-2</v>
      </c>
      <c r="U12" s="5">
        <v>0</v>
      </c>
      <c r="V12" s="5">
        <v>5.8000000000000003E-2</v>
      </c>
      <c r="W12" s="5">
        <v>0</v>
      </c>
      <c r="X12" s="5">
        <v>9.5000000000000001E-2</v>
      </c>
      <c r="Y12" s="5">
        <v>11.7</v>
      </c>
      <c r="Z12" s="5">
        <v>0</v>
      </c>
      <c r="AA12" s="5">
        <v>0</v>
      </c>
    </row>
    <row r="13" spans="1:27" x14ac:dyDescent="0.25">
      <c r="A13" s="9">
        <v>42185</v>
      </c>
      <c r="B13" s="5">
        <v>0</v>
      </c>
      <c r="C13" s="5">
        <v>0</v>
      </c>
      <c r="D13" s="5">
        <v>755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380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</row>
    <row r="14" spans="1:27" x14ac:dyDescent="0.25">
      <c r="A14" s="9">
        <v>42277</v>
      </c>
      <c r="B14" s="5">
        <v>0.13</v>
      </c>
      <c r="C14" s="5">
        <v>0</v>
      </c>
      <c r="D14" s="5">
        <v>716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40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</row>
    <row r="15" spans="1:27" x14ac:dyDescent="0.25">
      <c r="A15" s="9">
        <v>42369</v>
      </c>
      <c r="B15" s="5">
        <v>0</v>
      </c>
      <c r="C15" s="5">
        <v>0</v>
      </c>
      <c r="D15" s="5">
        <v>285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</row>
    <row r="16" spans="1:27" x14ac:dyDescent="0.25">
      <c r="A16" s="9">
        <v>42460</v>
      </c>
      <c r="B16" s="5">
        <v>0</v>
      </c>
      <c r="C16" s="5">
        <v>0</v>
      </c>
      <c r="D16" s="5">
        <v>1610</v>
      </c>
      <c r="E16" s="5">
        <v>0</v>
      </c>
      <c r="F16" s="5">
        <v>0</v>
      </c>
      <c r="G16" s="5">
        <v>0</v>
      </c>
      <c r="H16" s="5">
        <v>3.5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 t="s">
        <v>33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93</v>
      </c>
      <c r="Z16" s="5">
        <v>0</v>
      </c>
      <c r="AA16" s="5">
        <v>1.3</v>
      </c>
    </row>
    <row r="17" spans="1:27" x14ac:dyDescent="0.25">
      <c r="A17" s="9">
        <v>42551</v>
      </c>
      <c r="B17" s="5">
        <v>0</v>
      </c>
      <c r="C17" s="5">
        <v>0</v>
      </c>
      <c r="D17" s="5">
        <v>677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</row>
    <row r="18" spans="1:27" x14ac:dyDescent="0.25">
      <c r="A18" s="9">
        <v>42643</v>
      </c>
      <c r="B18" s="5" t="s">
        <v>5</v>
      </c>
      <c r="C18" s="5" t="s">
        <v>5</v>
      </c>
      <c r="D18" s="5" t="s">
        <v>5</v>
      </c>
      <c r="E18" s="5" t="s">
        <v>5</v>
      </c>
      <c r="F18" s="5" t="s">
        <v>5</v>
      </c>
      <c r="G18" s="5" t="s">
        <v>5</v>
      </c>
      <c r="H18" s="5" t="s">
        <v>5</v>
      </c>
      <c r="I18" s="5" t="s">
        <v>5</v>
      </c>
      <c r="J18" s="5" t="s">
        <v>5</v>
      </c>
      <c r="K18" s="5" t="s">
        <v>5</v>
      </c>
      <c r="L18" s="5" t="s">
        <v>5</v>
      </c>
      <c r="M18" s="5" t="s">
        <v>5</v>
      </c>
      <c r="N18" s="5" t="s">
        <v>5</v>
      </c>
      <c r="O18" s="5" t="s">
        <v>5</v>
      </c>
      <c r="P18" s="5" t="s">
        <v>5</v>
      </c>
      <c r="Q18" s="5" t="s">
        <v>5</v>
      </c>
      <c r="R18" s="5" t="s">
        <v>5</v>
      </c>
      <c r="S18" s="5" t="s">
        <v>5</v>
      </c>
      <c r="T18" s="5" t="s">
        <v>5</v>
      </c>
      <c r="U18" s="5" t="s">
        <v>5</v>
      </c>
      <c r="V18" s="5" t="s">
        <v>5</v>
      </c>
      <c r="W18" s="5" t="s">
        <v>5</v>
      </c>
      <c r="X18" s="5" t="s">
        <v>5</v>
      </c>
      <c r="Y18" s="5" t="s">
        <v>5</v>
      </c>
      <c r="Z18" s="5" t="s">
        <v>5</v>
      </c>
      <c r="AA18" s="5" t="s">
        <v>5</v>
      </c>
    </row>
    <row r="19" spans="1:27" x14ac:dyDescent="0.25">
      <c r="A19" s="9">
        <v>42735</v>
      </c>
      <c r="B19" s="5">
        <v>0</v>
      </c>
      <c r="C19" s="5">
        <v>2.2000000000000002</v>
      </c>
      <c r="D19" s="5">
        <v>735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</row>
    <row r="20" spans="1:27" x14ac:dyDescent="0.25">
      <c r="A20" s="9">
        <v>42825</v>
      </c>
      <c r="B20" s="5">
        <v>13</v>
      </c>
      <c r="C20" s="5">
        <v>0.5</v>
      </c>
      <c r="D20" s="5">
        <v>541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10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25</v>
      </c>
      <c r="X20" s="5">
        <v>0</v>
      </c>
      <c r="Y20" s="5">
        <v>0</v>
      </c>
      <c r="Z20" s="5">
        <v>0</v>
      </c>
      <c r="AA20" s="5">
        <v>0</v>
      </c>
    </row>
    <row r="21" spans="1:27" x14ac:dyDescent="0.25">
      <c r="A21" s="9">
        <v>42916</v>
      </c>
      <c r="B21" s="5">
        <v>8.0000000000000002E-3</v>
      </c>
      <c r="C21" s="5">
        <v>2.78</v>
      </c>
      <c r="D21" s="5">
        <v>427</v>
      </c>
      <c r="E21" s="5">
        <v>0</v>
      </c>
      <c r="F21" s="5">
        <v>0</v>
      </c>
      <c r="G21" s="5">
        <v>0</v>
      </c>
      <c r="H21" s="5">
        <v>0.3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9.2999999999999999E-2</v>
      </c>
      <c r="V21" s="5">
        <v>0</v>
      </c>
      <c r="W21" s="5">
        <v>0</v>
      </c>
      <c r="X21" s="5">
        <v>0</v>
      </c>
      <c r="Y21" s="5">
        <v>14.6</v>
      </c>
      <c r="Z21" s="5">
        <v>0</v>
      </c>
      <c r="AA21" s="5">
        <v>0</v>
      </c>
    </row>
    <row r="22" spans="1:27" x14ac:dyDescent="0.25">
      <c r="A22" s="9">
        <v>43008</v>
      </c>
      <c r="B22" s="5">
        <v>3.0000000000000001E-3</v>
      </c>
      <c r="C22" s="5">
        <v>0</v>
      </c>
      <c r="D22" s="5">
        <v>42.1</v>
      </c>
      <c r="E22" s="5">
        <v>5.3999999999999999E-2</v>
      </c>
      <c r="F22" s="5">
        <v>0</v>
      </c>
      <c r="G22" s="5">
        <v>5.7000000000000002E-2</v>
      </c>
      <c r="H22" s="5">
        <v>0</v>
      </c>
      <c r="I22" s="5">
        <v>0</v>
      </c>
      <c r="J22" s="5">
        <v>5.1999999999999998E-2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6.6000000000000003E-2</v>
      </c>
      <c r="T22" s="5">
        <v>0</v>
      </c>
      <c r="U22" s="5">
        <v>0</v>
      </c>
      <c r="V22" s="5">
        <v>6.5000000000000002E-2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</row>
    <row r="23" spans="1:27" x14ac:dyDescent="0.25">
      <c r="A23" s="9">
        <v>43100</v>
      </c>
      <c r="B23" s="5">
        <v>7.7499999999999997E-4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30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</row>
    <row r="24" spans="1:27" x14ac:dyDescent="0.25">
      <c r="A24" s="9">
        <v>43220</v>
      </c>
      <c r="B24" s="5">
        <v>3.0000000000000001E-3</v>
      </c>
      <c r="C24" s="5">
        <v>4.7</v>
      </c>
      <c r="D24" s="5">
        <v>53.2</v>
      </c>
      <c r="E24" s="5">
        <v>4.1000000000000002E-2</v>
      </c>
      <c r="F24" s="5">
        <v>0</v>
      </c>
      <c r="G24" s="5">
        <v>7.6999999999999999E-2</v>
      </c>
      <c r="H24" s="5">
        <v>0</v>
      </c>
      <c r="I24" s="5">
        <v>0.1</v>
      </c>
      <c r="J24" s="5">
        <v>8.4000000000000005E-2</v>
      </c>
      <c r="K24" s="5">
        <v>9.2999999999999999E-2</v>
      </c>
      <c r="L24" s="5">
        <v>8.7999999999999995E-2</v>
      </c>
      <c r="M24" s="5">
        <v>7.6999999999999999E-2</v>
      </c>
      <c r="N24" s="5">
        <v>7.9000000000000001E-2</v>
      </c>
      <c r="O24" s="5">
        <v>0</v>
      </c>
      <c r="P24" s="5">
        <v>7.0999999999999994E-2</v>
      </c>
      <c r="Q24" s="5">
        <v>0</v>
      </c>
      <c r="R24" s="5">
        <v>0.10199999999999999</v>
      </c>
      <c r="S24" s="5">
        <v>4.9000000000000002E-2</v>
      </c>
      <c r="T24" s="5">
        <v>9.0999999999999998E-2</v>
      </c>
      <c r="U24" s="5">
        <v>0</v>
      </c>
      <c r="V24" s="5">
        <v>7.9000000000000001E-2</v>
      </c>
      <c r="W24" s="5">
        <v>0</v>
      </c>
      <c r="X24" s="5">
        <v>9.5000000000000001E-2</v>
      </c>
      <c r="Y24" s="5">
        <v>26.6</v>
      </c>
      <c r="Z24" s="5">
        <v>0</v>
      </c>
      <c r="AA24" s="5">
        <v>0</v>
      </c>
    </row>
    <row r="25" spans="1:27" x14ac:dyDescent="0.25">
      <c r="A25" s="9">
        <v>43585</v>
      </c>
      <c r="B25" s="5">
        <v>4.0000000000000001E-3</v>
      </c>
      <c r="C25" s="5">
        <v>0</v>
      </c>
      <c r="D25" s="5">
        <v>933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</row>
    <row r="26" spans="1:27" x14ac:dyDescent="0.25">
      <c r="A26" s="9">
        <v>43951</v>
      </c>
      <c r="B26" s="5">
        <v>8.9610000000000004E-4</v>
      </c>
      <c r="C26" s="5">
        <v>3</v>
      </c>
      <c r="D26" s="5">
        <v>825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8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</row>
    <row r="27" spans="1:27" x14ac:dyDescent="0.25">
      <c r="A27" s="9" t="s">
        <v>112</v>
      </c>
      <c r="B27" s="5">
        <v>1.2999999999999999E-2</v>
      </c>
      <c r="C27" s="5">
        <v>33.799999999999997</v>
      </c>
      <c r="D27" s="5">
        <v>469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3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40</v>
      </c>
      <c r="X27" s="5">
        <v>0</v>
      </c>
      <c r="Y27" s="5">
        <v>0</v>
      </c>
      <c r="Z27" s="5">
        <v>0</v>
      </c>
      <c r="AA27" s="5">
        <v>0</v>
      </c>
    </row>
  </sheetData>
  <sortState xmlns:xlrd2="http://schemas.microsoft.com/office/spreadsheetml/2017/richdata2" columnSort="1" ref="B1:AA26">
    <sortCondition ref="B1:AA1"/>
  </sortState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17191-1B3F-46AB-8941-02CAD5085CFD}">
  <dimension ref="A1:O27"/>
  <sheetViews>
    <sheetView workbookViewId="0">
      <selection activeCell="B32" sqref="B32"/>
    </sheetView>
  </sheetViews>
  <sheetFormatPr defaultColWidth="8.7109375" defaultRowHeight="15" x14ac:dyDescent="0.25"/>
  <cols>
    <col min="1" max="1" width="15.5703125" style="10" customWidth="1"/>
    <col min="2" max="15" width="10.5703125" style="2" customWidth="1"/>
    <col min="16" max="16384" width="8.7109375" style="2"/>
  </cols>
  <sheetData>
    <row r="1" spans="1:15" x14ac:dyDescent="0.25">
      <c r="A1" s="18" t="s">
        <v>101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42.75" x14ac:dyDescent="0.25">
      <c r="A2" s="15" t="s">
        <v>41</v>
      </c>
      <c r="B2" s="16" t="s">
        <v>67</v>
      </c>
      <c r="C2" s="16" t="s">
        <v>55</v>
      </c>
      <c r="D2" s="16" t="s">
        <v>4</v>
      </c>
      <c r="E2" s="16" t="s">
        <v>68</v>
      </c>
      <c r="F2" s="16" t="s">
        <v>69</v>
      </c>
      <c r="G2" s="16" t="s">
        <v>70</v>
      </c>
      <c r="H2" s="16" t="s">
        <v>62</v>
      </c>
      <c r="I2" s="16" t="s">
        <v>71</v>
      </c>
      <c r="J2" s="16" t="s">
        <v>72</v>
      </c>
      <c r="K2" s="16" t="s">
        <v>73</v>
      </c>
      <c r="L2" s="16" t="s">
        <v>74</v>
      </c>
      <c r="M2" s="16" t="s">
        <v>75</v>
      </c>
      <c r="N2" s="16" t="s">
        <v>76</v>
      </c>
      <c r="O2" s="16" t="s">
        <v>34</v>
      </c>
    </row>
    <row r="3" spans="1:15" ht="28.5" x14ac:dyDescent="0.25">
      <c r="A3" s="15"/>
      <c r="B3" s="16" t="s">
        <v>58</v>
      </c>
      <c r="C3" s="16" t="s">
        <v>58</v>
      </c>
      <c r="D3" s="16" t="s">
        <v>58</v>
      </c>
      <c r="E3" s="16" t="s">
        <v>58</v>
      </c>
      <c r="F3" s="16" t="s">
        <v>77</v>
      </c>
      <c r="G3" s="16" t="s">
        <v>77</v>
      </c>
      <c r="H3" s="16" t="s">
        <v>58</v>
      </c>
      <c r="I3" s="16" t="s">
        <v>58</v>
      </c>
      <c r="J3" s="16" t="s">
        <v>58</v>
      </c>
      <c r="K3" s="16" t="s">
        <v>58</v>
      </c>
      <c r="L3" s="16" t="s">
        <v>58</v>
      </c>
      <c r="M3" s="16" t="s">
        <v>58</v>
      </c>
      <c r="N3" s="16" t="s">
        <v>58</v>
      </c>
      <c r="O3" s="16" t="s">
        <v>58</v>
      </c>
    </row>
    <row r="4" spans="1:15" x14ac:dyDescent="0.25">
      <c r="A4" s="15" t="s">
        <v>42</v>
      </c>
      <c r="B4" s="14" t="s">
        <v>52</v>
      </c>
      <c r="C4" s="14" t="s">
        <v>52</v>
      </c>
      <c r="D4" s="14" t="s">
        <v>53</v>
      </c>
      <c r="E4" s="14" t="s">
        <v>52</v>
      </c>
      <c r="F4" s="14" t="s">
        <v>65</v>
      </c>
      <c r="G4" s="14" t="s">
        <v>65</v>
      </c>
      <c r="H4" s="14" t="s">
        <v>52</v>
      </c>
      <c r="I4" s="14" t="s">
        <v>48</v>
      </c>
      <c r="J4" s="14" t="s">
        <v>48</v>
      </c>
      <c r="K4" s="14" t="s">
        <v>48</v>
      </c>
      <c r="L4" s="14" t="s">
        <v>48</v>
      </c>
      <c r="M4" s="14" t="s">
        <v>48</v>
      </c>
      <c r="N4" s="14" t="s">
        <v>52</v>
      </c>
      <c r="O4" s="14" t="s">
        <v>66</v>
      </c>
    </row>
    <row r="5" spans="1:15" x14ac:dyDescent="0.25">
      <c r="A5" s="15" t="s">
        <v>43</v>
      </c>
      <c r="B5" s="14" t="s">
        <v>49</v>
      </c>
      <c r="C5" s="14" t="s">
        <v>49</v>
      </c>
      <c r="D5" s="14" t="s">
        <v>49</v>
      </c>
      <c r="E5" s="14" t="s">
        <v>49</v>
      </c>
      <c r="F5" s="14" t="s">
        <v>49</v>
      </c>
      <c r="G5" s="14" t="s">
        <v>49</v>
      </c>
      <c r="H5" s="14" t="s">
        <v>49</v>
      </c>
      <c r="I5" s="14" t="s">
        <v>49</v>
      </c>
      <c r="J5" s="14" t="s">
        <v>49</v>
      </c>
      <c r="K5" s="14" t="s">
        <v>49</v>
      </c>
      <c r="L5" s="14" t="s">
        <v>49</v>
      </c>
      <c r="M5" s="14" t="s">
        <v>49</v>
      </c>
      <c r="N5" s="14" t="s">
        <v>49</v>
      </c>
      <c r="O5" s="14" t="s">
        <v>49</v>
      </c>
    </row>
    <row r="6" spans="1:15" x14ac:dyDescent="0.25">
      <c r="A6" s="15" t="s">
        <v>44</v>
      </c>
      <c r="B6" s="14">
        <f>IF(COUNTIF($B$11:$B$26,"*&lt;*")&lt;&gt;0,0,MIN($B$11:$B$26))</f>
        <v>145</v>
      </c>
      <c r="C6" s="14">
        <f>IF(COUNTIF($C$11:$C$26,"*&lt;*")&lt;&gt;0,0,MIN($C$11:$C$26))</f>
        <v>0</v>
      </c>
      <c r="D6" s="14">
        <f>IF(COUNTIF($D$11:$D$26,"*&lt;*")&lt;&gt;0,0,MIN($D$11:$D$26))</f>
        <v>6.85</v>
      </c>
      <c r="E6" s="14">
        <f>IF(COUNTIF($E$11:$E$26,"*&lt;*")&lt;&gt;0,0,MIN($E$11:$E$26))</f>
        <v>0</v>
      </c>
      <c r="F6" s="14">
        <f>IF(COUNTIF($F$11:$F$26,"*&lt;*")&lt;&gt;0,0,MIN($F$11:$F$26))</f>
        <v>100</v>
      </c>
      <c r="G6" s="14">
        <f>IF(COUNTIF($G$11:$G$26,"*&lt;*")&lt;&gt;0,0,MIN($G$11:$G$26))</f>
        <v>100</v>
      </c>
      <c r="H6" s="14">
        <f>IF(COUNTIF($H$11:$H$26,"*&lt;*")&lt;&gt;0,0,MIN($H$11:$H$26))</f>
        <v>0</v>
      </c>
      <c r="I6" s="14">
        <f>IF(COUNTIF($I$11:$I$26,"*&lt;*")&lt;&gt;0,0,MIN($I$11:$I$26))</f>
        <v>0</v>
      </c>
      <c r="J6" s="14">
        <f>IF(COUNTIF($J$11:$J$26,"*&lt;*")&lt;&gt;0,0,MIN($J$11:$J$26))</f>
        <v>0</v>
      </c>
      <c r="K6" s="14">
        <f>IF(COUNTIF($K$11:$K$26,"*&lt;*")&lt;&gt;0,0,MIN($K$11:$K$26))</f>
        <v>0</v>
      </c>
      <c r="L6" s="14">
        <f>IF(COUNTIF($L$11:$L$26,"*&lt;*")&lt;&gt;0,0,MIN($L$11:$L$26))</f>
        <v>0</v>
      </c>
      <c r="M6" s="14">
        <f>IF(COUNTIF($M$11:$M$26,"*&lt;*")&lt;&gt;0,0,MIN($M$11:$M$26))</f>
        <v>0</v>
      </c>
      <c r="N6" s="14">
        <f>IF(COUNTIF($N$11:$N$26,"*&lt;*")&lt;&gt;0,0,MIN($N$11:$N$26))</f>
        <v>1.56</v>
      </c>
      <c r="O6" s="14">
        <f>IF(COUNTIF($O$11:$O$26,"*&lt;*")&lt;&gt;0,0,MIN($O$11:$O$26))</f>
        <v>0</v>
      </c>
    </row>
    <row r="7" spans="1:15" x14ac:dyDescent="0.25">
      <c r="A7" s="15" t="s">
        <v>45</v>
      </c>
      <c r="B7" s="14">
        <f>IF(SUM($B$11:$B$26)=0,0,MAX($B$11:$B$26))</f>
        <v>493</v>
      </c>
      <c r="C7" s="14">
        <f>IF(SUM($C$11:$C$26)=0,0,MAX($C$11:$C$26))</f>
        <v>50.8</v>
      </c>
      <c r="D7" s="14">
        <f>IF(SUM($D$11:$D$26)=0,0,MAX($D$11:$D$26))</f>
        <v>8.4600000000000009</v>
      </c>
      <c r="E7" s="14">
        <f>IF(SUM($E$11:$E$26)=0,0,MAX($E$11:$E$26))</f>
        <v>0.08</v>
      </c>
      <c r="F7" s="14">
        <f>IF(SUM($F$11:$F$26)=0,0,MAX($F$11:$F$26))</f>
        <v>100</v>
      </c>
      <c r="G7" s="14">
        <f>IF(SUM($G$11:$G$26)=0,0,MAX($G$11:$G$26))</f>
        <v>100</v>
      </c>
      <c r="H7" s="14">
        <f>IF(SUM($H$11:$H$26)=0,0,MAX($H$11:$H$26))</f>
        <v>0.25</v>
      </c>
      <c r="I7" s="14">
        <f>IF(SUM($I$11:$I$26)=0,0,MAX($I$11:$I$26))</f>
        <v>0</v>
      </c>
      <c r="J7" s="14">
        <f>IF(SUM($J$11:$J$26)=0,0,MAX($J$11:$J$26))</f>
        <v>11.6</v>
      </c>
      <c r="K7" s="14">
        <f>IF(SUM($K$11:$K$26)=0,0,MAX($K$11:$K$26))</f>
        <v>18.8</v>
      </c>
      <c r="L7" s="14">
        <f>IF(SUM($L$11:$L$26)=0,0,MAX($L$11:$L$26))</f>
        <v>10.9</v>
      </c>
      <c r="M7" s="14">
        <f>IF(SUM($M$11:$M$26)=0,0,MAX($M$11:$M$26))</f>
        <v>50.2</v>
      </c>
      <c r="N7" s="14">
        <f>IF(SUM($N$11:$N$26)=0,0,MAX($N$11:$N$26))</f>
        <v>8.3000000000000007</v>
      </c>
      <c r="O7" s="14">
        <f>IF(SUM($O$11:$O$26)=0,0,MAX($O$11:$O$26))</f>
        <v>2.4000000000000001E-4</v>
      </c>
    </row>
    <row r="8" spans="1:15" x14ac:dyDescent="0.25">
      <c r="A8" s="15" t="s">
        <v>46</v>
      </c>
      <c r="B8" s="14">
        <f>IFERROR(IF(ISODD(COUNTA($B$11:$B$26)),LARGE($B$11:$B$26,INT(COUNTA($B$11:$B$26)/2)+1),(LARGE($B$11:$B$26,INT(COUNTA($B$11:$B$26)/2)+1)+LARGE($B$11:$B$26,INT(COUNTA($B$11:$B$26)/2)))/2),IF(COUNT($B$11:$B$26)=COUNTA($B$11:$B$26)/2,SMALL($B$11:$B$26,1)/2, "Non-Detect"))</f>
        <v>296</v>
      </c>
      <c r="C8" s="14">
        <f>IFERROR(IF(ISODD(COUNTA($C$11:$C$26)),LARGE($C$11:$C$26,INT(COUNTA($C$11:$C$26)/2)+1),(LARGE($C$11:$C$26,INT(COUNTA($C$11:$C$26)/2)+1)+LARGE($C$11:$C$26,INT(COUNTA($C$11:$C$26)/2)))/2),IF(COUNT($C$11:$C$26)=COUNTA($C$11:$C$26)/2,SMALL($C$11:$C$26,1)/2, "Non-Detect"))</f>
        <v>10</v>
      </c>
      <c r="D8" s="14">
        <f>IFERROR(IF(ISODD(COUNTA($D$11:$D$26)),LARGE($D$11:$D$26,INT(COUNTA($D$11:$D$26)/2)+1),(LARGE($D$11:$D$26,INT(COUNTA($D$11:$D$26)/2)+1)+LARGE($D$11:$D$26,INT(COUNTA($D$11:$D$26)/2)))/2),IF(COUNT($D$11:$D$26)=COUNTA($D$11:$D$26)/2,SMALL($D$11:$D$26,1)/2, "Non-Detect"))</f>
        <v>8.02</v>
      </c>
      <c r="E8" s="14">
        <f>IFERROR(IF(ISODD(COUNTA($E$11:$E$26)),LARGE($E$11:$E$26,INT(COUNTA($E$11:$E$26)/2)+1),(LARGE($E$11:$E$26,INT(COUNTA($E$11:$E$26)/2)+1)+LARGE($E$11:$E$26,INT(COUNTA($E$11:$E$26)/2)))/2),IF(COUNT($E$11:$E$26)=COUNTA($E$11:$E$26)/2,SMALL($E$11:$E$26,1)/2, "Non-Detect"))</f>
        <v>0</v>
      </c>
      <c r="F8" s="14">
        <f>IFERROR(IF(ISODD(COUNTA($F$11:$F$26)),LARGE($F$11:$F$26,INT(COUNTA($F$11:$F$26)/2)+1),(LARGE($F$11:$F$26,INT(COUNTA($F$11:$F$26)/2)+1)+LARGE($F$11:$F$26,INT(COUNTA($F$11:$F$26)/2)))/2),IF(COUNT($F$11:$F$26)=COUNTA($F$11:$F$26)/2,SMALL($F$11:$F$26,1)/2, "Non-Detect"))</f>
        <v>100</v>
      </c>
      <c r="G8" s="14">
        <f>IFERROR(IF(ISODD(COUNTA($G$11:$G$26)),LARGE($G$11:$G$26,INT(COUNTA($G$11:$G$26)/2)+1),(LARGE($G$11:$G$26,INT(COUNTA($G$11:$G$26)/2)+1)+LARGE($G$11:$G$26,INT(COUNTA($G$11:$G$26)/2)))/2),IF(COUNT($G$11:$G$26)=COUNTA($G$11:$G$26)/2,SMALL($G$11:$G$26,1)/2, "Non-Detect"))</f>
        <v>100</v>
      </c>
      <c r="H8" s="14">
        <f>IFERROR(IF(ISODD(COUNTA($H$11:$H$26)),LARGE($H$11:$H$26,INT(COUNTA($H$11:$H$26)/2)+1),(LARGE($H$11:$H$26,INT(COUNTA($H$11:$H$26)/2)+1)+LARGE($H$11:$H$26,INT(COUNTA($H$11:$H$26)/2)))/2),IF(COUNT($H$11:$H$26)=COUNTA($H$11:$H$26)/2,SMALL($H$11:$H$26,1)/2, "Non-Detect"))</f>
        <v>0.14000000000000001</v>
      </c>
      <c r="I8" s="14">
        <f>IFERROR(IF(ISODD(COUNTA($I$11:$I$26)),LARGE($I$11:$I$26,INT(COUNTA($I$11:$I$26)/2)+1),(LARGE($I$11:$I$26,INT(COUNTA($I$11:$I$26)/2)+1)+LARGE($I$11:$I$26,INT(COUNTA($I$11:$I$26)/2)))/2),IF(COUNT($I$11:$I$26)=COUNTA($I$11:$I$26)/2,SMALL($I$11:$I$26,1)/2, "Non-Detect"))</f>
        <v>0</v>
      </c>
      <c r="J8" s="14">
        <f>IFERROR(IF(ISODD(COUNTA($J$11:$J$26)),LARGE($J$11:$J$26,INT(COUNTA($J$11:$J$26)/2)+1),(LARGE($J$11:$J$26,INT(COUNTA($J$11:$J$26)/2)+1)+LARGE($J$11:$J$26,INT(COUNTA($J$11:$J$26)/2)))/2),IF(COUNT($J$11:$J$26)=COUNTA($J$11:$J$26)/2,SMALL($J$11:$J$26,1)/2, "Non-Detect"))</f>
        <v>5.38</v>
      </c>
      <c r="K8" s="14">
        <f>IFERROR(IF(ISODD(COUNTA($K$11:$K$26)),LARGE($K$11:$K$26,INT(COUNTA($K$11:$K$26)/2)+1),(LARGE($K$11:$K$26,INT(COUNTA($K$11:$K$26)/2)+1)+LARGE($K$11:$K$26,INT(COUNTA($K$11:$K$26)/2)))/2),IF(COUNT($K$11:$K$26)=COUNTA($K$11:$K$26)/2,SMALL($K$11:$K$26,1)/2, "Non-Detect"))</f>
        <v>5.6</v>
      </c>
      <c r="L8" s="14">
        <f>IFERROR(IF(ISODD(COUNTA($L$11:$L$26)),LARGE($L$11:$L$26,INT(COUNTA($L$11:$L$26)/2)+1),(LARGE($L$11:$L$26,INT(COUNTA($L$11:$L$26)/2)+1)+LARGE($L$11:$L$26,INT(COUNTA($L$11:$L$26)/2)))/2),IF(COUNT($L$11:$L$26)=COUNTA($L$11:$L$26)/2,SMALL($L$11:$L$26,1)/2, "Non-Detect"))</f>
        <v>0</v>
      </c>
      <c r="M8" s="14">
        <f>IFERROR(IF(ISODD(COUNTA($M$11:$M$26)),LARGE($M$11:$M$26,INT(COUNTA($M$11:$M$26)/2)+1),(LARGE($M$11:$M$26,INT(COUNTA($M$11:$M$26)/2)+1)+LARGE($M$11:$M$26,INT(COUNTA($M$11:$M$26)/2)))/2),IF(COUNT($M$11:$M$26)=COUNTA($M$11:$M$26)/2,SMALL($M$11:$M$26,1)/2, "Non-Detect"))</f>
        <v>18</v>
      </c>
      <c r="N8" s="14">
        <f>IFERROR(IF(ISODD(COUNTA($N$11:$N$26)),LARGE($N$11:$N$26,INT(COUNTA($N$11:$N$26)/2)+1),(LARGE($N$11:$N$26,INT(COUNTA($N$11:$N$26)/2)+1)+LARGE($N$11:$N$26,INT(COUNTA($N$11:$N$26)/2)))/2),IF(COUNT($N$11:$N$26)=COUNTA($N$11:$N$26)/2,SMALL($N$11:$N$26,1)/2, "Non-Detect"))</f>
        <v>4.5999999999999996</v>
      </c>
      <c r="O8" s="14">
        <f>IFERROR(IF(ISODD(COUNTA($O$11:$O$26)),LARGE($O$11:$O$26,INT(COUNTA($O$11:$O$26)/2)+1),(LARGE($O$11:$O$26,INT(COUNTA($O$11:$O$26)/2)+1)+LARGE($O$11:$O$26,INT(COUNTA($O$11:$O$26)/2)))/2),IF(COUNT($O$11:$O$26)=COUNTA($O$11:$O$26)/2,SMALL($O$11:$O$26,1)/2, "Non-Detect"))</f>
        <v>0</v>
      </c>
    </row>
    <row r="9" spans="1:15" x14ac:dyDescent="0.25">
      <c r="A9" s="15" t="s">
        <v>47</v>
      </c>
      <c r="B9" s="14" t="s">
        <v>60</v>
      </c>
      <c r="C9" s="14" t="s">
        <v>60</v>
      </c>
      <c r="D9" s="14" t="s">
        <v>60</v>
      </c>
      <c r="E9" s="14" t="s">
        <v>60</v>
      </c>
      <c r="F9" s="14" t="s">
        <v>60</v>
      </c>
      <c r="G9" s="14" t="s">
        <v>60</v>
      </c>
      <c r="H9" s="14" t="s">
        <v>60</v>
      </c>
      <c r="I9" s="14" t="s">
        <v>60</v>
      </c>
      <c r="J9" s="14" t="s">
        <v>60</v>
      </c>
      <c r="K9" s="14" t="s">
        <v>60</v>
      </c>
      <c r="L9" s="14" t="s">
        <v>60</v>
      </c>
      <c r="M9" s="14" t="s">
        <v>60</v>
      </c>
      <c r="N9" s="14" t="s">
        <v>60</v>
      </c>
      <c r="O9" s="14" t="s">
        <v>60</v>
      </c>
    </row>
    <row r="10" spans="1:15" ht="42.75" x14ac:dyDescent="0.25">
      <c r="A10" s="13" t="s">
        <v>79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 x14ac:dyDescent="0.25">
      <c r="A11" s="9">
        <v>42004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x14ac:dyDescent="0.25">
      <c r="A12" s="9">
        <v>42094</v>
      </c>
      <c r="B12" s="12">
        <v>145</v>
      </c>
      <c r="C12" s="12">
        <v>28</v>
      </c>
      <c r="D12" s="12">
        <v>7.85</v>
      </c>
      <c r="E12" s="12">
        <v>0</v>
      </c>
      <c r="F12" s="12">
        <v>100</v>
      </c>
      <c r="G12" s="12">
        <v>100</v>
      </c>
      <c r="H12" s="12">
        <v>0.21</v>
      </c>
      <c r="I12" s="12">
        <v>0</v>
      </c>
      <c r="J12" s="12">
        <v>0</v>
      </c>
      <c r="K12" s="12">
        <v>18.8</v>
      </c>
      <c r="L12" s="12">
        <v>0</v>
      </c>
      <c r="M12" s="12">
        <v>50.2</v>
      </c>
      <c r="N12" s="12">
        <v>1.56</v>
      </c>
      <c r="O12" s="12">
        <v>0</v>
      </c>
    </row>
    <row r="13" spans="1:15" x14ac:dyDescent="0.25">
      <c r="A13" s="9">
        <v>42185</v>
      </c>
      <c r="B13" s="12">
        <v>365</v>
      </c>
      <c r="C13" s="12">
        <v>9</v>
      </c>
      <c r="D13" s="12">
        <v>6.88</v>
      </c>
      <c r="E13" s="12">
        <v>0</v>
      </c>
      <c r="F13" s="12">
        <v>100</v>
      </c>
      <c r="G13" s="12">
        <v>100</v>
      </c>
      <c r="H13" s="12">
        <v>0.16</v>
      </c>
      <c r="I13" s="12">
        <v>0</v>
      </c>
      <c r="J13" s="12">
        <v>5.8</v>
      </c>
      <c r="K13" s="12">
        <v>7.5</v>
      </c>
      <c r="L13" s="12">
        <v>0</v>
      </c>
      <c r="M13" s="12">
        <v>18</v>
      </c>
      <c r="N13" s="12">
        <v>3.9</v>
      </c>
      <c r="O13" s="12">
        <v>0</v>
      </c>
    </row>
    <row r="14" spans="1:15" x14ac:dyDescent="0.25">
      <c r="A14" s="9">
        <v>42277</v>
      </c>
      <c r="B14" s="12">
        <v>493</v>
      </c>
      <c r="C14" s="12">
        <v>0</v>
      </c>
      <c r="D14" s="12">
        <v>7.58</v>
      </c>
      <c r="E14" s="12">
        <v>0</v>
      </c>
      <c r="F14" s="12">
        <v>100</v>
      </c>
      <c r="G14" s="12">
        <v>100</v>
      </c>
      <c r="H14" s="12">
        <v>0</v>
      </c>
      <c r="I14" s="12">
        <v>0</v>
      </c>
      <c r="J14" s="12">
        <v>6.5</v>
      </c>
      <c r="K14" s="12">
        <v>1.5</v>
      </c>
      <c r="L14" s="12">
        <v>2.4</v>
      </c>
      <c r="M14" s="12">
        <v>28.7</v>
      </c>
      <c r="N14" s="12">
        <v>6.9</v>
      </c>
      <c r="O14" s="12">
        <v>0</v>
      </c>
    </row>
    <row r="15" spans="1:15" x14ac:dyDescent="0.25">
      <c r="A15" s="9">
        <v>42369</v>
      </c>
      <c r="B15" s="12">
        <v>434</v>
      </c>
      <c r="C15" s="12">
        <v>27.8</v>
      </c>
      <c r="D15" s="12">
        <v>7.64</v>
      </c>
      <c r="E15" s="12">
        <v>0</v>
      </c>
      <c r="F15" s="12">
        <v>100</v>
      </c>
      <c r="G15" s="12">
        <v>100</v>
      </c>
      <c r="H15" s="12">
        <v>0</v>
      </c>
      <c r="I15" s="12">
        <v>0</v>
      </c>
      <c r="J15" s="12">
        <v>6.9</v>
      </c>
      <c r="K15" s="12">
        <v>11.9</v>
      </c>
      <c r="L15" s="12">
        <v>0</v>
      </c>
      <c r="M15" s="12">
        <v>20.6</v>
      </c>
      <c r="N15" s="12">
        <v>4.5999999999999996</v>
      </c>
      <c r="O15" s="12">
        <v>0</v>
      </c>
    </row>
    <row r="16" spans="1:15" x14ac:dyDescent="0.25">
      <c r="A16" s="9">
        <v>42460</v>
      </c>
      <c r="B16" s="12">
        <v>310</v>
      </c>
      <c r="C16" s="12">
        <v>18.2</v>
      </c>
      <c r="D16" s="12">
        <v>6.85</v>
      </c>
      <c r="E16" s="12">
        <v>0</v>
      </c>
      <c r="F16" s="12">
        <v>100</v>
      </c>
      <c r="G16" s="12">
        <v>100</v>
      </c>
      <c r="H16" s="12">
        <v>0.25</v>
      </c>
      <c r="I16" s="12">
        <v>0</v>
      </c>
      <c r="J16" s="12">
        <v>6.8</v>
      </c>
      <c r="K16" s="12">
        <v>16.2</v>
      </c>
      <c r="L16" s="12">
        <v>0</v>
      </c>
      <c r="M16" s="12">
        <v>31.2</v>
      </c>
      <c r="N16" s="12">
        <v>4.4000000000000004</v>
      </c>
      <c r="O16" s="12" t="s">
        <v>36</v>
      </c>
    </row>
    <row r="17" spans="1:15" x14ac:dyDescent="0.25">
      <c r="A17" s="9">
        <v>42551</v>
      </c>
      <c r="B17" s="12">
        <v>296</v>
      </c>
      <c r="C17" s="12">
        <v>19</v>
      </c>
      <c r="D17" s="12">
        <v>8.1999999999999993</v>
      </c>
      <c r="E17" s="12">
        <v>0</v>
      </c>
      <c r="F17" s="12">
        <v>100</v>
      </c>
      <c r="G17" s="12">
        <v>100</v>
      </c>
      <c r="H17" s="12">
        <v>0</v>
      </c>
      <c r="I17" s="12">
        <v>0</v>
      </c>
      <c r="J17" s="12">
        <v>7</v>
      </c>
      <c r="K17" s="12">
        <v>10.5</v>
      </c>
      <c r="L17" s="12">
        <v>0</v>
      </c>
      <c r="M17" s="12">
        <v>0</v>
      </c>
      <c r="N17" s="12">
        <v>6.1</v>
      </c>
      <c r="O17" s="12">
        <v>0</v>
      </c>
    </row>
    <row r="18" spans="1:15" x14ac:dyDescent="0.25">
      <c r="A18" s="9">
        <v>42643</v>
      </c>
      <c r="B18" s="12" t="s">
        <v>5</v>
      </c>
      <c r="C18" s="12" t="s">
        <v>5</v>
      </c>
      <c r="D18" s="12" t="s">
        <v>5</v>
      </c>
      <c r="E18" s="12" t="s">
        <v>5</v>
      </c>
      <c r="F18" s="12" t="s">
        <v>5</v>
      </c>
      <c r="G18" s="12" t="s">
        <v>5</v>
      </c>
      <c r="H18" s="12" t="s">
        <v>5</v>
      </c>
      <c r="I18" s="12" t="s">
        <v>5</v>
      </c>
      <c r="J18" s="12" t="s">
        <v>5</v>
      </c>
      <c r="K18" s="12" t="s">
        <v>5</v>
      </c>
      <c r="L18" s="12" t="s">
        <v>5</v>
      </c>
      <c r="M18" s="12" t="s">
        <v>5</v>
      </c>
      <c r="N18" s="12" t="s">
        <v>5</v>
      </c>
      <c r="O18" s="12" t="s">
        <v>5</v>
      </c>
    </row>
    <row r="19" spans="1:15" x14ac:dyDescent="0.25">
      <c r="A19" s="9">
        <v>42735</v>
      </c>
      <c r="B19" s="12">
        <v>272</v>
      </c>
      <c r="C19" s="12">
        <v>10</v>
      </c>
      <c r="D19" s="12">
        <v>8.17</v>
      </c>
      <c r="E19" s="12">
        <v>0</v>
      </c>
      <c r="F19" s="12">
        <v>100</v>
      </c>
      <c r="G19" s="12">
        <v>100</v>
      </c>
      <c r="H19" s="12">
        <v>0.21</v>
      </c>
      <c r="I19" s="12">
        <v>0</v>
      </c>
      <c r="J19" s="12">
        <v>0</v>
      </c>
      <c r="K19" s="12">
        <v>4.2</v>
      </c>
      <c r="L19" s="12">
        <v>0</v>
      </c>
      <c r="M19" s="12">
        <v>23.9</v>
      </c>
      <c r="N19" s="12">
        <v>5.7</v>
      </c>
      <c r="O19" s="12">
        <v>2.4000000000000001E-4</v>
      </c>
    </row>
    <row r="20" spans="1:15" x14ac:dyDescent="0.25">
      <c r="A20" s="9">
        <v>42825</v>
      </c>
      <c r="B20" s="12">
        <v>225</v>
      </c>
      <c r="C20" s="12">
        <v>6</v>
      </c>
      <c r="D20" s="12">
        <v>8.4600000000000009</v>
      </c>
      <c r="E20" s="12">
        <v>0</v>
      </c>
      <c r="F20" s="12">
        <v>100</v>
      </c>
      <c r="G20" s="12">
        <v>100</v>
      </c>
      <c r="H20" s="12">
        <v>0.18</v>
      </c>
      <c r="I20" s="12">
        <v>0</v>
      </c>
      <c r="J20" s="12">
        <v>4</v>
      </c>
      <c r="K20" s="12">
        <v>5.9</v>
      </c>
      <c r="L20" s="12">
        <v>1.7</v>
      </c>
      <c r="M20" s="12">
        <v>15</v>
      </c>
      <c r="N20" s="12">
        <v>3.6</v>
      </c>
      <c r="O20" s="12">
        <v>2.1000000000000001E-4</v>
      </c>
    </row>
    <row r="21" spans="1:15" x14ac:dyDescent="0.25">
      <c r="A21" s="9">
        <v>42916</v>
      </c>
      <c r="B21" s="12">
        <v>272</v>
      </c>
      <c r="C21" s="12">
        <v>2.4</v>
      </c>
      <c r="D21" s="12">
        <v>8.43</v>
      </c>
      <c r="E21" s="12">
        <v>1.6E-2</v>
      </c>
      <c r="F21" s="12">
        <v>100</v>
      </c>
      <c r="G21" s="12">
        <v>100</v>
      </c>
      <c r="H21" s="12">
        <v>0.14000000000000001</v>
      </c>
      <c r="I21" s="12">
        <v>0</v>
      </c>
      <c r="J21" s="12">
        <v>5.38</v>
      </c>
      <c r="K21" s="12">
        <v>2.41</v>
      </c>
      <c r="L21" s="12">
        <v>2.59</v>
      </c>
      <c r="M21" s="12">
        <v>4.82</v>
      </c>
      <c r="N21" s="12">
        <v>8.3000000000000007</v>
      </c>
      <c r="O21" s="12">
        <v>0</v>
      </c>
    </row>
    <row r="22" spans="1:15" x14ac:dyDescent="0.25">
      <c r="A22" s="9">
        <v>43008</v>
      </c>
      <c r="B22" s="12">
        <v>384</v>
      </c>
      <c r="C22" s="12">
        <v>50.8</v>
      </c>
      <c r="D22" s="12">
        <v>8.2799999999999994</v>
      </c>
      <c r="E22" s="12">
        <v>2.8000000000000001E-2</v>
      </c>
      <c r="F22" s="12">
        <v>100</v>
      </c>
      <c r="G22" s="12">
        <v>100</v>
      </c>
      <c r="H22" s="12">
        <v>0.17</v>
      </c>
      <c r="I22" s="12">
        <v>0</v>
      </c>
      <c r="J22" s="12">
        <v>6.46</v>
      </c>
      <c r="K22" s="12">
        <v>12.7</v>
      </c>
      <c r="L22" s="12">
        <v>4.8899999999999997</v>
      </c>
      <c r="M22" s="12">
        <v>18.399999999999999</v>
      </c>
      <c r="N22" s="12">
        <v>7.64</v>
      </c>
      <c r="O22" s="12">
        <v>0</v>
      </c>
    </row>
    <row r="23" spans="1:15" x14ac:dyDescent="0.25">
      <c r="A23" s="9">
        <v>43100</v>
      </c>
      <c r="B23" s="12">
        <v>157</v>
      </c>
      <c r="C23" s="12">
        <v>10.6</v>
      </c>
      <c r="D23" s="12">
        <v>8.36</v>
      </c>
      <c r="E23" s="12">
        <v>1.7000000000000001E-2</v>
      </c>
      <c r="F23" s="12">
        <v>100</v>
      </c>
      <c r="G23" s="12">
        <v>100</v>
      </c>
      <c r="H23" s="12">
        <v>0.15</v>
      </c>
      <c r="I23" s="12">
        <v>0</v>
      </c>
      <c r="J23" s="12">
        <v>3.7</v>
      </c>
      <c r="K23" s="12">
        <v>5.6</v>
      </c>
      <c r="L23" s="12">
        <v>0</v>
      </c>
      <c r="M23" s="12">
        <v>0</v>
      </c>
      <c r="N23" s="12">
        <v>2.78</v>
      </c>
      <c r="O23" s="12">
        <v>0</v>
      </c>
    </row>
    <row r="24" spans="1:15" x14ac:dyDescent="0.25">
      <c r="A24" s="9">
        <v>43373</v>
      </c>
      <c r="B24" s="12">
        <v>355</v>
      </c>
      <c r="C24" s="12">
        <v>10</v>
      </c>
      <c r="D24" s="12">
        <v>7.87</v>
      </c>
      <c r="E24" s="12">
        <v>5.3999999999999999E-2</v>
      </c>
      <c r="F24" s="12">
        <v>100</v>
      </c>
      <c r="G24" s="12">
        <v>100</v>
      </c>
      <c r="H24" s="12">
        <v>0.06</v>
      </c>
      <c r="I24" s="12">
        <v>0</v>
      </c>
      <c r="J24" s="12">
        <v>11.6</v>
      </c>
      <c r="K24" s="12">
        <v>2.2999999999999998</v>
      </c>
      <c r="L24" s="12">
        <v>10.9</v>
      </c>
      <c r="M24" s="12">
        <v>3</v>
      </c>
      <c r="N24" s="12">
        <v>6.86</v>
      </c>
      <c r="O24" s="12">
        <v>2.1000000000000001E-4</v>
      </c>
    </row>
    <row r="25" spans="1:15" x14ac:dyDescent="0.25">
      <c r="A25" s="9">
        <v>43738</v>
      </c>
      <c r="B25" s="12">
        <v>216</v>
      </c>
      <c r="C25" s="12">
        <v>4.78</v>
      </c>
      <c r="D25" s="12">
        <v>8.02</v>
      </c>
      <c r="E25" s="12">
        <v>0.08</v>
      </c>
      <c r="F25" s="12">
        <v>100</v>
      </c>
      <c r="G25" s="12">
        <v>100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20</v>
      </c>
      <c r="N25" s="12">
        <v>3.3</v>
      </c>
      <c r="O25" s="12">
        <v>0</v>
      </c>
    </row>
    <row r="26" spans="1:15" x14ac:dyDescent="0.25">
      <c r="A26" s="9">
        <v>44104</v>
      </c>
      <c r="B26" s="12">
        <v>315</v>
      </c>
      <c r="C26" s="12">
        <v>5</v>
      </c>
      <c r="D26" s="12">
        <v>8.09</v>
      </c>
      <c r="E26" s="12">
        <v>0.08</v>
      </c>
      <c r="F26" s="12">
        <v>100</v>
      </c>
      <c r="G26" s="12">
        <v>100</v>
      </c>
      <c r="H26" s="12">
        <v>0.06</v>
      </c>
      <c r="I26" s="12">
        <v>0</v>
      </c>
      <c r="J26" s="12">
        <v>3.1</v>
      </c>
      <c r="K26" s="12">
        <v>1</v>
      </c>
      <c r="L26" s="12">
        <v>0</v>
      </c>
      <c r="M26" s="12">
        <v>0</v>
      </c>
      <c r="N26" s="12">
        <v>4.8</v>
      </c>
      <c r="O26" s="12">
        <v>0</v>
      </c>
    </row>
    <row r="27" spans="1:15" x14ac:dyDescent="0.25">
      <c r="A27" s="9">
        <v>44469</v>
      </c>
      <c r="B27" s="12">
        <v>137</v>
      </c>
      <c r="C27" s="12">
        <v>3</v>
      </c>
      <c r="D27" s="12">
        <v>8.32</v>
      </c>
      <c r="E27" s="12">
        <v>0.04</v>
      </c>
      <c r="F27" s="12">
        <v>100</v>
      </c>
      <c r="G27" s="12">
        <v>100</v>
      </c>
      <c r="H27" s="12">
        <v>0.06</v>
      </c>
      <c r="I27" s="12">
        <v>0</v>
      </c>
      <c r="J27" s="12">
        <v>4.3</v>
      </c>
      <c r="K27" s="12">
        <v>1.1000000000000001</v>
      </c>
      <c r="L27" s="12">
        <v>5.5</v>
      </c>
      <c r="M27" s="12">
        <v>5</v>
      </c>
      <c r="N27" s="12">
        <v>3.2</v>
      </c>
      <c r="O27" s="12">
        <v>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F63AB-398B-4822-B295-2E4AF987DEE8}">
  <dimension ref="A1:C38"/>
  <sheetViews>
    <sheetView workbookViewId="0">
      <selection activeCell="E29" sqref="E29"/>
    </sheetView>
  </sheetViews>
  <sheetFormatPr defaultColWidth="8.7109375" defaultRowHeight="15" x14ac:dyDescent="0.25"/>
  <cols>
    <col min="1" max="1" width="15.5703125" style="10" customWidth="1"/>
    <col min="2" max="3" width="10.5703125" style="2" customWidth="1"/>
    <col min="4" max="16384" width="8.7109375" style="2"/>
  </cols>
  <sheetData>
    <row r="1" spans="1:3" x14ac:dyDescent="0.25">
      <c r="A1" s="18" t="s">
        <v>102</v>
      </c>
      <c r="B1" s="17"/>
      <c r="C1" s="17"/>
    </row>
    <row r="2" spans="1:3" ht="42.75" x14ac:dyDescent="0.25">
      <c r="A2" s="15" t="s">
        <v>41</v>
      </c>
      <c r="B2" s="16" t="s">
        <v>11</v>
      </c>
      <c r="C2" s="16" t="s">
        <v>11</v>
      </c>
    </row>
    <row r="3" spans="1:3" ht="28.5" x14ac:dyDescent="0.25">
      <c r="A3" s="15"/>
      <c r="B3" s="16" t="s">
        <v>59</v>
      </c>
      <c r="C3" s="16" t="s">
        <v>58</v>
      </c>
    </row>
    <row r="4" spans="1:3" x14ac:dyDescent="0.25">
      <c r="A4" s="15" t="s">
        <v>42</v>
      </c>
      <c r="B4" s="14" t="s">
        <v>48</v>
      </c>
      <c r="C4" s="14" t="s">
        <v>48</v>
      </c>
    </row>
    <row r="5" spans="1:3" x14ac:dyDescent="0.25">
      <c r="A5" s="15" t="s">
        <v>43</v>
      </c>
      <c r="B5" s="14">
        <v>20</v>
      </c>
      <c r="C5" s="14" t="s">
        <v>49</v>
      </c>
    </row>
    <row r="6" spans="1:3" x14ac:dyDescent="0.25">
      <c r="A6" s="15" t="s">
        <v>44</v>
      </c>
      <c r="B6" s="14">
        <f>IF(COUNTIF($B$11:$B$34,"*&lt;*")&lt;&gt;0,0,MIN($B$11:$B$34))</f>
        <v>0</v>
      </c>
      <c r="C6" s="14">
        <f>IF(COUNTIF($C$11:$C$34,"*&lt;*")&lt;&gt;0,0,MIN($C$11:$C$34))</f>
        <v>0</v>
      </c>
    </row>
    <row r="7" spans="1:3" x14ac:dyDescent="0.25">
      <c r="A7" s="15" t="s">
        <v>45</v>
      </c>
      <c r="B7" s="14">
        <f>IF(SUM($B$11:$B$34)=0,0,MAX($B$11:$B$34))</f>
        <v>1.4</v>
      </c>
      <c r="C7" s="14">
        <f>IF(SUM($C$11:$C$34)=0,0,MAX($C$11:$C$34))</f>
        <v>1.4</v>
      </c>
    </row>
    <row r="8" spans="1:3" x14ac:dyDescent="0.25">
      <c r="A8" s="15" t="s">
        <v>46</v>
      </c>
      <c r="B8" s="14">
        <f>IFERROR(IF(ISODD(COUNTA($B$11:$B$34)),LARGE($B$11:$B$34,INT(COUNTA($B$11:$B$34)/2)+1),(LARGE($B$11:$B$34,INT(COUNTA($B$11:$B$34)/2)+1)+LARGE($B$11:$B$34,INT(COUNTA($B$11:$B$34)/2)))/2),IF(COUNT($B$11:$B$34)=COUNTA($B$11:$B$34)/2,SMALL($B$11:$B$34,1)/2, "Non-Detect"))</f>
        <v>0</v>
      </c>
      <c r="C8" s="14">
        <f>IFERROR(IF(ISODD(COUNTA($C$11:$C$34)),LARGE($C$11:$C$34,INT(COUNTA($C$11:$C$34)/2)+1),(LARGE($C$11:$C$34,INT(COUNTA($C$11:$C$34)/2)+1)+LARGE($C$11:$C$34,INT(COUNTA($C$11:$C$34)/2)))/2),IF(COUNT($C$11:$C$34)=COUNTA($C$11:$C$34)/2,SMALL($C$11:$C$34,1)/2, "Non-Detect"))</f>
        <v>0</v>
      </c>
    </row>
    <row r="9" spans="1:3" x14ac:dyDescent="0.25">
      <c r="A9" s="15" t="s">
        <v>47</v>
      </c>
      <c r="B9" s="14">
        <f>COUNTIF($B$11:$B$34,"&gt;20")</f>
        <v>0</v>
      </c>
      <c r="C9" s="14" t="s">
        <v>60</v>
      </c>
    </row>
    <row r="10" spans="1:3" ht="42.75" x14ac:dyDescent="0.25">
      <c r="A10" s="13" t="s">
        <v>79</v>
      </c>
      <c r="B10" s="12"/>
      <c r="C10" s="12"/>
    </row>
    <row r="11" spans="1:3" x14ac:dyDescent="0.25">
      <c r="A11" s="9">
        <v>42004</v>
      </c>
      <c r="B11" s="12"/>
      <c r="C11" s="12"/>
    </row>
    <row r="12" spans="1:3" x14ac:dyDescent="0.25">
      <c r="A12" s="9">
        <v>42094</v>
      </c>
      <c r="B12" s="12">
        <v>0</v>
      </c>
      <c r="C12" s="12">
        <v>0</v>
      </c>
    </row>
    <row r="13" spans="1:3" x14ac:dyDescent="0.25">
      <c r="A13" s="9">
        <v>42185</v>
      </c>
      <c r="B13" s="12">
        <v>0</v>
      </c>
      <c r="C13" s="12">
        <v>0</v>
      </c>
    </row>
    <row r="14" spans="1:3" x14ac:dyDescent="0.25">
      <c r="A14" s="9">
        <v>42277</v>
      </c>
      <c r="B14" s="12">
        <v>0</v>
      </c>
      <c r="C14" s="12">
        <v>0</v>
      </c>
    </row>
    <row r="15" spans="1:3" x14ac:dyDescent="0.25">
      <c r="A15" s="9">
        <v>42369</v>
      </c>
      <c r="B15" s="12">
        <v>1.4</v>
      </c>
      <c r="C15" s="12">
        <v>1.4</v>
      </c>
    </row>
    <row r="16" spans="1:3" x14ac:dyDescent="0.25">
      <c r="A16" s="9">
        <v>42460</v>
      </c>
      <c r="B16" s="12">
        <v>0.84</v>
      </c>
      <c r="C16" s="12">
        <v>0.84</v>
      </c>
    </row>
    <row r="17" spans="1:3" x14ac:dyDescent="0.25">
      <c r="A17" s="9">
        <v>42551</v>
      </c>
      <c r="B17" s="12">
        <v>0.68</v>
      </c>
      <c r="C17" s="12">
        <v>0.68</v>
      </c>
    </row>
    <row r="18" spans="1:3" x14ac:dyDescent="0.25">
      <c r="A18" s="9">
        <v>42643</v>
      </c>
      <c r="B18" s="12" t="s">
        <v>5</v>
      </c>
      <c r="C18" s="12" t="s">
        <v>5</v>
      </c>
    </row>
    <row r="19" spans="1:3" x14ac:dyDescent="0.25">
      <c r="A19" s="9">
        <v>42735</v>
      </c>
      <c r="B19" s="12">
        <v>0.16</v>
      </c>
      <c r="C19" s="12">
        <v>0.16</v>
      </c>
    </row>
    <row r="20" spans="1:3" x14ac:dyDescent="0.25">
      <c r="A20" s="9">
        <v>42825</v>
      </c>
      <c r="B20" s="12">
        <v>0</v>
      </c>
      <c r="C20" s="12">
        <v>0</v>
      </c>
    </row>
    <row r="21" spans="1:3" x14ac:dyDescent="0.25">
      <c r="A21" s="9">
        <v>42916</v>
      </c>
      <c r="B21" s="12">
        <v>0</v>
      </c>
      <c r="C21" s="12">
        <v>0</v>
      </c>
    </row>
    <row r="22" spans="1:3" x14ac:dyDescent="0.25">
      <c r="A22" s="9">
        <v>43008</v>
      </c>
      <c r="B22" s="12">
        <v>0</v>
      </c>
      <c r="C22" s="12">
        <v>0</v>
      </c>
    </row>
    <row r="23" spans="1:3" x14ac:dyDescent="0.25">
      <c r="A23" s="9">
        <v>43100</v>
      </c>
      <c r="B23" s="12">
        <v>0</v>
      </c>
      <c r="C23" s="12">
        <v>0</v>
      </c>
    </row>
    <row r="24" spans="1:3" x14ac:dyDescent="0.25">
      <c r="A24" s="9">
        <v>43190</v>
      </c>
      <c r="B24" s="12">
        <v>0</v>
      </c>
      <c r="C24" s="12">
        <v>0</v>
      </c>
    </row>
    <row r="25" spans="1:3" x14ac:dyDescent="0.25">
      <c r="A25" s="9">
        <v>43281</v>
      </c>
      <c r="B25" s="12">
        <v>0</v>
      </c>
      <c r="C25" s="12">
        <v>0</v>
      </c>
    </row>
    <row r="26" spans="1:3" x14ac:dyDescent="0.25">
      <c r="A26" s="9">
        <v>43373</v>
      </c>
      <c r="B26" s="12">
        <v>0</v>
      </c>
      <c r="C26" s="12">
        <v>0</v>
      </c>
    </row>
    <row r="27" spans="1:3" x14ac:dyDescent="0.25">
      <c r="A27" s="9">
        <v>43465</v>
      </c>
      <c r="B27" s="12">
        <v>0</v>
      </c>
      <c r="C27" s="12">
        <v>0</v>
      </c>
    </row>
    <row r="28" spans="1:3" x14ac:dyDescent="0.25">
      <c r="A28" s="9">
        <v>43555</v>
      </c>
      <c r="B28" s="12">
        <v>0</v>
      </c>
      <c r="C28" s="12">
        <v>0</v>
      </c>
    </row>
    <row r="29" spans="1:3" x14ac:dyDescent="0.25">
      <c r="A29" s="9">
        <v>43646</v>
      </c>
      <c r="B29" s="12">
        <v>0</v>
      </c>
      <c r="C29" s="12">
        <v>0</v>
      </c>
    </row>
    <row r="30" spans="1:3" x14ac:dyDescent="0.25">
      <c r="A30" s="9">
        <v>43738</v>
      </c>
      <c r="B30" s="12">
        <v>0</v>
      </c>
      <c r="C30" s="12">
        <v>0</v>
      </c>
    </row>
    <row r="31" spans="1:3" x14ac:dyDescent="0.25">
      <c r="A31" s="9">
        <v>43830</v>
      </c>
      <c r="B31" s="12">
        <v>0</v>
      </c>
      <c r="C31" s="12">
        <v>0</v>
      </c>
    </row>
    <row r="32" spans="1:3" x14ac:dyDescent="0.25">
      <c r="A32" s="9">
        <v>43921</v>
      </c>
      <c r="B32" s="12">
        <v>0</v>
      </c>
      <c r="C32" s="12">
        <v>0</v>
      </c>
    </row>
    <row r="33" spans="1:3" x14ac:dyDescent="0.25">
      <c r="A33" s="9">
        <v>44012</v>
      </c>
      <c r="B33" s="12">
        <v>0</v>
      </c>
      <c r="C33" s="12">
        <v>0</v>
      </c>
    </row>
    <row r="34" spans="1:3" x14ac:dyDescent="0.25">
      <c r="A34" s="9">
        <v>44104</v>
      </c>
      <c r="B34" s="12">
        <v>0</v>
      </c>
      <c r="C34" s="12">
        <v>0</v>
      </c>
    </row>
    <row r="35" spans="1:3" x14ac:dyDescent="0.25">
      <c r="A35" s="9">
        <v>44196</v>
      </c>
      <c r="B35" s="12">
        <v>0</v>
      </c>
      <c r="C35" s="12">
        <v>0</v>
      </c>
    </row>
    <row r="36" spans="1:3" x14ac:dyDescent="0.25">
      <c r="A36" s="9">
        <v>44286</v>
      </c>
      <c r="B36" s="12">
        <v>0</v>
      </c>
      <c r="C36" s="12">
        <v>0</v>
      </c>
    </row>
    <row r="37" spans="1:3" x14ac:dyDescent="0.25">
      <c r="A37" s="9">
        <v>44377</v>
      </c>
      <c r="B37" s="12">
        <v>0</v>
      </c>
      <c r="C37" s="12">
        <v>0</v>
      </c>
    </row>
    <row r="38" spans="1:3" x14ac:dyDescent="0.25">
      <c r="A38" s="9">
        <v>44469</v>
      </c>
      <c r="B38" s="12">
        <v>0</v>
      </c>
      <c r="C38" s="12">
        <v>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B8C78-82FA-4A84-A4BE-945E4C846A09}">
  <dimension ref="A1:B94"/>
  <sheetViews>
    <sheetView topLeftCell="A53" workbookViewId="0">
      <selection activeCell="F80" sqref="F80"/>
    </sheetView>
  </sheetViews>
  <sheetFormatPr defaultColWidth="8.7109375" defaultRowHeight="15" x14ac:dyDescent="0.25"/>
  <cols>
    <col min="1" max="1" width="15.5703125" style="10" customWidth="1"/>
    <col min="2" max="2" width="10.5703125" style="2" customWidth="1"/>
    <col min="3" max="16384" width="8.7109375" style="2"/>
  </cols>
  <sheetData>
    <row r="1" spans="1:2" x14ac:dyDescent="0.25">
      <c r="A1" s="18" t="s">
        <v>103</v>
      </c>
      <c r="B1" s="17"/>
    </row>
    <row r="2" spans="1:2" x14ac:dyDescent="0.25">
      <c r="A2" s="15" t="s">
        <v>41</v>
      </c>
      <c r="B2" s="16" t="s">
        <v>37</v>
      </c>
    </row>
    <row r="3" spans="1:2" x14ac:dyDescent="0.25">
      <c r="A3" s="15"/>
      <c r="B3" s="16" t="s">
        <v>58</v>
      </c>
    </row>
    <row r="4" spans="1:2" x14ac:dyDescent="0.25">
      <c r="A4" s="15" t="s">
        <v>42</v>
      </c>
      <c r="B4" s="14" t="s">
        <v>78</v>
      </c>
    </row>
    <row r="5" spans="1:2" x14ac:dyDescent="0.25">
      <c r="A5" s="15" t="s">
        <v>43</v>
      </c>
      <c r="B5" s="14">
        <v>500</v>
      </c>
    </row>
    <row r="6" spans="1:2" x14ac:dyDescent="0.25">
      <c r="A6" s="15" t="s">
        <v>44</v>
      </c>
      <c r="B6" s="14">
        <f>IF(COUNTIF($B$11:$B$81,"*&lt;*")&lt;&gt;0,0,MIN($B$11:$B$81))</f>
        <v>100</v>
      </c>
    </row>
    <row r="7" spans="1:2" x14ac:dyDescent="0.25">
      <c r="A7" s="15" t="s">
        <v>45</v>
      </c>
      <c r="B7" s="14">
        <f>IF(SUM($B$11:$B$81)=0,0,MAX($B$11:$B$81))</f>
        <v>350</v>
      </c>
    </row>
    <row r="8" spans="1:2" x14ac:dyDescent="0.25">
      <c r="A8" s="15" t="s">
        <v>46</v>
      </c>
      <c r="B8" s="14">
        <f>IFERROR(IF(ISODD(COUNTA($B$11:$B$81)),LARGE($B$11:$B$81,INT(COUNTA($B$11:$B$81)/2)+1),(LARGE($B$11:$B$81,INT(COUNTA($B$11:$B$81)/2)+1)+LARGE($B$11:$B$81,INT(COUNTA($B$11:$B$81)/2)))/2),IF(COUNT($B$11:$B$81)=COUNTA($B$11:$B$81)/2,SMALL($B$11:$B$81,1)/2, "Non-Detect"))</f>
        <v>350</v>
      </c>
    </row>
    <row r="9" spans="1:2" x14ac:dyDescent="0.25">
      <c r="A9" s="15" t="s">
        <v>47</v>
      </c>
      <c r="B9" s="14">
        <f>COUNTIF($B$11:$B$81,"&gt;500")</f>
        <v>0</v>
      </c>
    </row>
    <row r="10" spans="1:2" ht="42.75" x14ac:dyDescent="0.25">
      <c r="A10" s="13" t="s">
        <v>79</v>
      </c>
      <c r="B10" s="12"/>
    </row>
    <row r="11" spans="1:2" x14ac:dyDescent="0.25">
      <c r="A11" s="9">
        <v>42004</v>
      </c>
      <c r="B11" s="12">
        <v>350</v>
      </c>
    </row>
    <row r="12" spans="1:2" x14ac:dyDescent="0.25">
      <c r="A12" s="9">
        <v>42035</v>
      </c>
      <c r="B12" s="12" t="s">
        <v>5</v>
      </c>
    </row>
    <row r="13" spans="1:2" x14ac:dyDescent="0.25">
      <c r="A13" s="9">
        <v>42063</v>
      </c>
      <c r="B13" s="12" t="s">
        <v>6</v>
      </c>
    </row>
    <row r="14" spans="1:2" x14ac:dyDescent="0.25">
      <c r="A14" s="9">
        <v>42094</v>
      </c>
      <c r="B14" s="12">
        <v>350</v>
      </c>
    </row>
    <row r="15" spans="1:2" x14ac:dyDescent="0.25">
      <c r="A15" s="9">
        <v>42124</v>
      </c>
      <c r="B15" s="12">
        <v>350</v>
      </c>
    </row>
    <row r="16" spans="1:2" x14ac:dyDescent="0.25">
      <c r="A16" s="9">
        <v>42155</v>
      </c>
      <c r="B16" s="12" t="s">
        <v>81</v>
      </c>
    </row>
    <row r="17" spans="1:2" x14ac:dyDescent="0.25">
      <c r="A17" s="9">
        <v>42185</v>
      </c>
      <c r="B17" s="12">
        <v>201</v>
      </c>
    </row>
    <row r="18" spans="1:2" x14ac:dyDescent="0.25">
      <c r="A18" s="9">
        <v>42216</v>
      </c>
      <c r="B18" s="12">
        <v>350</v>
      </c>
    </row>
    <row r="19" spans="1:2" x14ac:dyDescent="0.25">
      <c r="A19" s="9">
        <v>42247</v>
      </c>
      <c r="B19" s="12">
        <v>350</v>
      </c>
    </row>
    <row r="20" spans="1:2" x14ac:dyDescent="0.25">
      <c r="A20" s="9">
        <v>42277</v>
      </c>
      <c r="B20" s="12">
        <v>350</v>
      </c>
    </row>
    <row r="21" spans="1:2" x14ac:dyDescent="0.25">
      <c r="A21" s="9">
        <v>42308</v>
      </c>
      <c r="B21" s="12">
        <v>350</v>
      </c>
    </row>
    <row r="22" spans="1:2" x14ac:dyDescent="0.25">
      <c r="A22" s="9">
        <v>42338</v>
      </c>
      <c r="B22" s="12">
        <v>350</v>
      </c>
    </row>
    <row r="23" spans="1:2" x14ac:dyDescent="0.25">
      <c r="A23" s="9">
        <v>42369</v>
      </c>
      <c r="B23" s="12">
        <v>105</v>
      </c>
    </row>
    <row r="24" spans="1:2" x14ac:dyDescent="0.25">
      <c r="A24" s="9">
        <v>42400</v>
      </c>
      <c r="B24" s="12">
        <v>350</v>
      </c>
    </row>
    <row r="25" spans="1:2" x14ac:dyDescent="0.25">
      <c r="A25" s="9">
        <v>42429</v>
      </c>
      <c r="B25" s="12">
        <v>350</v>
      </c>
    </row>
    <row r="26" spans="1:2" x14ac:dyDescent="0.25">
      <c r="A26" s="9">
        <v>42460</v>
      </c>
      <c r="B26" s="12">
        <v>350</v>
      </c>
    </row>
    <row r="27" spans="1:2" x14ac:dyDescent="0.25">
      <c r="A27" s="9">
        <v>42490</v>
      </c>
      <c r="B27" s="12">
        <v>350</v>
      </c>
    </row>
    <row r="28" spans="1:2" x14ac:dyDescent="0.25">
      <c r="A28" s="9">
        <v>42521</v>
      </c>
      <c r="B28" s="12">
        <v>350</v>
      </c>
    </row>
    <row r="29" spans="1:2" x14ac:dyDescent="0.25">
      <c r="A29" s="9">
        <v>42551</v>
      </c>
      <c r="B29" s="12">
        <v>350</v>
      </c>
    </row>
    <row r="30" spans="1:2" x14ac:dyDescent="0.25">
      <c r="A30" s="9">
        <v>42582</v>
      </c>
      <c r="B30" s="12" t="s">
        <v>5</v>
      </c>
    </row>
    <row r="31" spans="1:2" x14ac:dyDescent="0.25">
      <c r="A31" s="9">
        <v>42613</v>
      </c>
      <c r="B31" s="12" t="s">
        <v>5</v>
      </c>
    </row>
    <row r="32" spans="1:2" x14ac:dyDescent="0.25">
      <c r="A32" s="9">
        <v>42643</v>
      </c>
      <c r="B32" s="12" t="s">
        <v>5</v>
      </c>
    </row>
    <row r="33" spans="1:2" x14ac:dyDescent="0.25">
      <c r="A33" s="9">
        <v>42674</v>
      </c>
      <c r="B33" s="12">
        <v>350</v>
      </c>
    </row>
    <row r="34" spans="1:2" x14ac:dyDescent="0.25">
      <c r="A34" s="9">
        <v>42704</v>
      </c>
      <c r="B34" s="12">
        <v>350</v>
      </c>
    </row>
    <row r="35" spans="1:2" x14ac:dyDescent="0.25">
      <c r="A35" s="9">
        <v>42735</v>
      </c>
      <c r="B35" s="12">
        <v>350</v>
      </c>
    </row>
    <row r="36" spans="1:2" x14ac:dyDescent="0.25">
      <c r="A36" s="9">
        <v>42766</v>
      </c>
      <c r="B36" s="12">
        <v>350</v>
      </c>
    </row>
    <row r="37" spans="1:2" x14ac:dyDescent="0.25">
      <c r="A37" s="9">
        <v>42794</v>
      </c>
      <c r="B37" s="12">
        <v>350</v>
      </c>
    </row>
    <row r="38" spans="1:2" x14ac:dyDescent="0.25">
      <c r="A38" s="9">
        <v>42825</v>
      </c>
      <c r="B38" s="12">
        <v>350</v>
      </c>
    </row>
    <row r="39" spans="1:2" x14ac:dyDescent="0.25">
      <c r="A39" s="9">
        <v>42855</v>
      </c>
      <c r="B39" s="12">
        <v>350</v>
      </c>
    </row>
    <row r="40" spans="1:2" x14ac:dyDescent="0.25">
      <c r="A40" s="9">
        <v>42886</v>
      </c>
      <c r="B40" s="12">
        <v>350</v>
      </c>
    </row>
    <row r="41" spans="1:2" x14ac:dyDescent="0.25">
      <c r="A41" s="9">
        <v>42916</v>
      </c>
      <c r="B41" s="12">
        <v>350</v>
      </c>
    </row>
    <row r="42" spans="1:2" x14ac:dyDescent="0.25">
      <c r="A42" s="9">
        <v>42947</v>
      </c>
      <c r="B42" s="12">
        <v>350</v>
      </c>
    </row>
    <row r="43" spans="1:2" x14ac:dyDescent="0.25">
      <c r="A43" s="9">
        <v>42978</v>
      </c>
      <c r="B43" s="12">
        <v>350</v>
      </c>
    </row>
    <row r="44" spans="1:2" x14ac:dyDescent="0.25">
      <c r="A44" s="9">
        <v>43008</v>
      </c>
      <c r="B44" s="12">
        <v>350</v>
      </c>
    </row>
    <row r="45" spans="1:2" x14ac:dyDescent="0.25">
      <c r="A45" s="9">
        <v>43039</v>
      </c>
      <c r="B45" s="12">
        <v>350</v>
      </c>
    </row>
    <row r="46" spans="1:2" x14ac:dyDescent="0.25">
      <c r="A46" s="9">
        <v>43069</v>
      </c>
      <c r="B46" s="12">
        <v>350</v>
      </c>
    </row>
    <row r="47" spans="1:2" x14ac:dyDescent="0.25">
      <c r="A47" s="9">
        <v>43100</v>
      </c>
      <c r="B47" s="12">
        <v>350</v>
      </c>
    </row>
    <row r="48" spans="1:2" x14ac:dyDescent="0.25">
      <c r="A48" s="9">
        <v>43131</v>
      </c>
      <c r="B48" s="12">
        <v>350</v>
      </c>
    </row>
    <row r="49" spans="1:2" x14ac:dyDescent="0.25">
      <c r="A49" s="9">
        <v>43159</v>
      </c>
      <c r="B49" s="12">
        <v>350</v>
      </c>
    </row>
    <row r="50" spans="1:2" x14ac:dyDescent="0.25">
      <c r="A50" s="9">
        <v>43190</v>
      </c>
      <c r="B50" s="12">
        <v>350</v>
      </c>
    </row>
    <row r="51" spans="1:2" x14ac:dyDescent="0.25">
      <c r="A51" s="9">
        <v>43220</v>
      </c>
      <c r="B51" s="12">
        <v>350</v>
      </c>
    </row>
    <row r="52" spans="1:2" x14ac:dyDescent="0.25">
      <c r="A52" s="9">
        <v>43251</v>
      </c>
      <c r="B52" s="12">
        <v>350</v>
      </c>
    </row>
    <row r="53" spans="1:2" x14ac:dyDescent="0.25">
      <c r="A53" s="9">
        <v>43281</v>
      </c>
      <c r="B53" s="12">
        <v>350</v>
      </c>
    </row>
    <row r="54" spans="1:2" x14ac:dyDescent="0.25">
      <c r="A54" s="9">
        <v>43312</v>
      </c>
      <c r="B54" s="12">
        <v>350</v>
      </c>
    </row>
    <row r="55" spans="1:2" x14ac:dyDescent="0.25">
      <c r="A55" s="9">
        <v>43343</v>
      </c>
      <c r="B55" s="12">
        <v>350</v>
      </c>
    </row>
    <row r="56" spans="1:2" x14ac:dyDescent="0.25">
      <c r="A56" s="9">
        <v>43373</v>
      </c>
      <c r="B56" s="12">
        <v>350</v>
      </c>
    </row>
    <row r="57" spans="1:2" x14ac:dyDescent="0.25">
      <c r="A57" s="9">
        <v>43404</v>
      </c>
      <c r="B57" s="12">
        <v>350</v>
      </c>
    </row>
    <row r="58" spans="1:2" x14ac:dyDescent="0.25">
      <c r="A58" s="9">
        <v>43434</v>
      </c>
      <c r="B58" s="12">
        <v>350</v>
      </c>
    </row>
    <row r="59" spans="1:2" x14ac:dyDescent="0.25">
      <c r="A59" s="9">
        <v>43465</v>
      </c>
      <c r="B59" s="12">
        <v>350</v>
      </c>
    </row>
    <row r="60" spans="1:2" x14ac:dyDescent="0.25">
      <c r="A60" s="9">
        <v>43496</v>
      </c>
      <c r="B60" s="12">
        <v>350</v>
      </c>
    </row>
    <row r="61" spans="1:2" x14ac:dyDescent="0.25">
      <c r="A61" s="9">
        <v>43524</v>
      </c>
      <c r="B61" s="12">
        <v>350</v>
      </c>
    </row>
    <row r="62" spans="1:2" x14ac:dyDescent="0.25">
      <c r="A62" s="9">
        <v>43555</v>
      </c>
      <c r="B62" s="12">
        <v>350</v>
      </c>
    </row>
    <row r="63" spans="1:2" x14ac:dyDescent="0.25">
      <c r="A63" s="9">
        <v>43585</v>
      </c>
      <c r="B63" s="12">
        <v>350</v>
      </c>
    </row>
    <row r="64" spans="1:2" x14ac:dyDescent="0.25">
      <c r="A64" s="9">
        <v>43616</v>
      </c>
      <c r="B64" s="12">
        <v>350</v>
      </c>
    </row>
    <row r="65" spans="1:2" x14ac:dyDescent="0.25">
      <c r="A65" s="9">
        <v>43646</v>
      </c>
      <c r="B65" s="12">
        <v>350</v>
      </c>
    </row>
    <row r="66" spans="1:2" x14ac:dyDescent="0.25">
      <c r="A66" s="9">
        <v>43677</v>
      </c>
      <c r="B66" s="12">
        <v>350</v>
      </c>
    </row>
    <row r="67" spans="1:2" x14ac:dyDescent="0.25">
      <c r="A67" s="9">
        <v>43708</v>
      </c>
      <c r="B67" s="12">
        <v>350</v>
      </c>
    </row>
    <row r="68" spans="1:2" x14ac:dyDescent="0.25">
      <c r="A68" s="9">
        <v>43738</v>
      </c>
      <c r="B68" s="12">
        <v>350</v>
      </c>
    </row>
    <row r="69" spans="1:2" x14ac:dyDescent="0.25">
      <c r="A69" s="9">
        <v>43769</v>
      </c>
      <c r="B69" s="12">
        <v>350</v>
      </c>
    </row>
    <row r="70" spans="1:2" x14ac:dyDescent="0.25">
      <c r="A70" s="9">
        <v>43799</v>
      </c>
      <c r="B70" s="12">
        <v>350</v>
      </c>
    </row>
    <row r="71" spans="1:2" x14ac:dyDescent="0.25">
      <c r="A71" s="9">
        <v>43830</v>
      </c>
      <c r="B71" s="12">
        <v>350</v>
      </c>
    </row>
    <row r="72" spans="1:2" x14ac:dyDescent="0.25">
      <c r="A72" s="9">
        <v>43861</v>
      </c>
      <c r="B72" s="12">
        <v>350</v>
      </c>
    </row>
    <row r="73" spans="1:2" x14ac:dyDescent="0.25">
      <c r="A73" s="9">
        <v>43890</v>
      </c>
      <c r="B73" s="12">
        <v>350</v>
      </c>
    </row>
    <row r="74" spans="1:2" x14ac:dyDescent="0.25">
      <c r="A74" s="9">
        <v>43921</v>
      </c>
      <c r="B74" s="12">
        <v>350</v>
      </c>
    </row>
    <row r="75" spans="1:2" x14ac:dyDescent="0.25">
      <c r="A75" s="9">
        <v>43951</v>
      </c>
      <c r="B75" s="12">
        <v>350</v>
      </c>
    </row>
    <row r="76" spans="1:2" x14ac:dyDescent="0.25">
      <c r="A76" s="9">
        <v>43982</v>
      </c>
      <c r="B76" s="12">
        <v>350</v>
      </c>
    </row>
    <row r="77" spans="1:2" x14ac:dyDescent="0.25">
      <c r="A77" s="9">
        <v>44012</v>
      </c>
      <c r="B77" s="12">
        <v>350</v>
      </c>
    </row>
    <row r="78" spans="1:2" x14ac:dyDescent="0.25">
      <c r="A78" s="9">
        <v>44043</v>
      </c>
      <c r="B78" s="12">
        <v>350</v>
      </c>
    </row>
    <row r="79" spans="1:2" x14ac:dyDescent="0.25">
      <c r="A79" s="9">
        <v>44074</v>
      </c>
      <c r="B79" s="12">
        <v>350</v>
      </c>
    </row>
    <row r="80" spans="1:2" x14ac:dyDescent="0.25">
      <c r="A80" s="9">
        <v>44104</v>
      </c>
      <c r="B80" s="12">
        <v>350</v>
      </c>
    </row>
    <row r="81" spans="1:2" x14ac:dyDescent="0.25">
      <c r="A81" s="9">
        <v>44135</v>
      </c>
      <c r="B81" s="12">
        <v>100</v>
      </c>
    </row>
    <row r="82" spans="1:2" x14ac:dyDescent="0.25">
      <c r="A82" s="9">
        <v>44165</v>
      </c>
      <c r="B82" s="12">
        <v>100</v>
      </c>
    </row>
    <row r="83" spans="1:2" x14ac:dyDescent="0.25">
      <c r="A83" s="9">
        <v>44196</v>
      </c>
      <c r="B83" s="12">
        <v>100</v>
      </c>
    </row>
    <row r="84" spans="1:2" x14ac:dyDescent="0.25">
      <c r="A84" s="9">
        <v>44227</v>
      </c>
      <c r="B84" s="12">
        <v>100</v>
      </c>
    </row>
    <row r="85" spans="1:2" x14ac:dyDescent="0.25">
      <c r="A85" s="9">
        <v>44255</v>
      </c>
      <c r="B85" s="12">
        <v>100</v>
      </c>
    </row>
    <row r="86" spans="1:2" x14ac:dyDescent="0.25">
      <c r="A86" s="9">
        <v>44286</v>
      </c>
      <c r="B86" s="12">
        <v>100</v>
      </c>
    </row>
    <row r="87" spans="1:2" x14ac:dyDescent="0.25">
      <c r="A87" s="9">
        <v>44316</v>
      </c>
      <c r="B87" s="12">
        <v>100</v>
      </c>
    </row>
    <row r="88" spans="1:2" x14ac:dyDescent="0.25">
      <c r="A88" s="9">
        <v>44347</v>
      </c>
      <c r="B88" s="12">
        <v>350</v>
      </c>
    </row>
    <row r="89" spans="1:2" x14ac:dyDescent="0.25">
      <c r="A89" s="9">
        <v>44377</v>
      </c>
      <c r="B89" s="12">
        <v>350</v>
      </c>
    </row>
    <row r="90" spans="1:2" x14ac:dyDescent="0.25">
      <c r="A90" s="9">
        <v>44408</v>
      </c>
      <c r="B90" s="12">
        <v>350</v>
      </c>
    </row>
    <row r="91" spans="1:2" x14ac:dyDescent="0.25">
      <c r="A91" s="9">
        <v>44439</v>
      </c>
      <c r="B91" s="12">
        <v>350</v>
      </c>
    </row>
    <row r="92" spans="1:2" x14ac:dyDescent="0.25">
      <c r="A92" s="9">
        <v>44469</v>
      </c>
      <c r="B92" s="12">
        <v>350</v>
      </c>
    </row>
    <row r="93" spans="1:2" x14ac:dyDescent="0.25">
      <c r="A93" s="9">
        <v>44500</v>
      </c>
      <c r="B93" s="12">
        <v>350</v>
      </c>
    </row>
    <row r="94" spans="1:2" x14ac:dyDescent="0.25">
      <c r="A94" s="9">
        <v>44530</v>
      </c>
      <c r="B94" s="12">
        <v>350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DFBAF-6CB9-4787-B57B-EEC7A83D097D}">
  <dimension ref="A1:U25"/>
  <sheetViews>
    <sheetView workbookViewId="0">
      <selection activeCell="A26" sqref="A26"/>
    </sheetView>
  </sheetViews>
  <sheetFormatPr defaultColWidth="8.7109375" defaultRowHeight="15" x14ac:dyDescent="0.25"/>
  <cols>
    <col min="1" max="1" width="15.5703125" style="10" customWidth="1"/>
    <col min="2" max="21" width="10.5703125" style="2" customWidth="1"/>
    <col min="22" max="16384" width="8.7109375" style="2"/>
  </cols>
  <sheetData>
    <row r="1" spans="1:21" x14ac:dyDescent="0.25">
      <c r="A1" s="18" t="s">
        <v>104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42.75" x14ac:dyDescent="0.25">
      <c r="A2" s="15" t="s">
        <v>41</v>
      </c>
      <c r="B2" s="16" t="s">
        <v>13</v>
      </c>
      <c r="C2" s="16" t="s">
        <v>14</v>
      </c>
      <c r="D2" s="16" t="s">
        <v>15</v>
      </c>
      <c r="E2" s="16" t="s">
        <v>1</v>
      </c>
      <c r="F2" s="16" t="s">
        <v>16</v>
      </c>
      <c r="G2" s="16" t="s">
        <v>2</v>
      </c>
      <c r="H2" s="16" t="s">
        <v>17</v>
      </c>
      <c r="I2" s="16" t="s">
        <v>18</v>
      </c>
      <c r="J2" s="16" t="s">
        <v>19</v>
      </c>
      <c r="K2" s="16" t="s">
        <v>20</v>
      </c>
      <c r="L2" s="16" t="s">
        <v>22</v>
      </c>
      <c r="M2" s="16" t="s">
        <v>23</v>
      </c>
      <c r="N2" s="16" t="s">
        <v>24</v>
      </c>
      <c r="O2" s="16" t="s">
        <v>25</v>
      </c>
      <c r="P2" s="16" t="s">
        <v>26</v>
      </c>
      <c r="Q2" s="16" t="s">
        <v>3</v>
      </c>
      <c r="R2" s="16" t="s">
        <v>27</v>
      </c>
      <c r="S2" s="16" t="s">
        <v>29</v>
      </c>
      <c r="T2" s="16" t="s">
        <v>31</v>
      </c>
      <c r="U2" s="16" t="s">
        <v>32</v>
      </c>
    </row>
    <row r="3" spans="1:21" x14ac:dyDescent="0.25">
      <c r="A3" s="15"/>
      <c r="B3" s="16" t="s">
        <v>58</v>
      </c>
      <c r="C3" s="16" t="s">
        <v>58</v>
      </c>
      <c r="D3" s="16" t="s">
        <v>58</v>
      </c>
      <c r="E3" s="16" t="s">
        <v>58</v>
      </c>
      <c r="F3" s="16" t="s">
        <v>58</v>
      </c>
      <c r="G3" s="16" t="s">
        <v>58</v>
      </c>
      <c r="H3" s="16" t="s">
        <v>58</v>
      </c>
      <c r="I3" s="16" t="s">
        <v>58</v>
      </c>
      <c r="J3" s="16" t="s">
        <v>58</v>
      </c>
      <c r="K3" s="16" t="s">
        <v>58</v>
      </c>
      <c r="L3" s="16" t="s">
        <v>58</v>
      </c>
      <c r="M3" s="16" t="s">
        <v>58</v>
      </c>
      <c r="N3" s="16" t="s">
        <v>58</v>
      </c>
      <c r="O3" s="16" t="s">
        <v>58</v>
      </c>
      <c r="P3" s="16" t="s">
        <v>58</v>
      </c>
      <c r="Q3" s="16" t="s">
        <v>58</v>
      </c>
      <c r="R3" s="16" t="s">
        <v>58</v>
      </c>
      <c r="S3" s="16" t="s">
        <v>58</v>
      </c>
      <c r="T3" s="16" t="s">
        <v>58</v>
      </c>
      <c r="U3" s="16" t="s">
        <v>58</v>
      </c>
    </row>
    <row r="4" spans="1:21" x14ac:dyDescent="0.25">
      <c r="A4" s="15" t="s">
        <v>42</v>
      </c>
      <c r="B4" s="14" t="s">
        <v>48</v>
      </c>
      <c r="C4" s="14" t="s">
        <v>48</v>
      </c>
      <c r="D4" s="14" t="s">
        <v>48</v>
      </c>
      <c r="E4" s="14" t="s">
        <v>48</v>
      </c>
      <c r="F4" s="14" t="s">
        <v>48</v>
      </c>
      <c r="G4" s="14" t="s">
        <v>48</v>
      </c>
      <c r="H4" s="14" t="s">
        <v>48</v>
      </c>
      <c r="I4" s="14" t="s">
        <v>48</v>
      </c>
      <c r="J4" s="14" t="s">
        <v>48</v>
      </c>
      <c r="K4" s="14" t="s">
        <v>48</v>
      </c>
      <c r="L4" s="14" t="s">
        <v>48</v>
      </c>
      <c r="M4" s="14" t="s">
        <v>48</v>
      </c>
      <c r="N4" s="14" t="s">
        <v>48</v>
      </c>
      <c r="O4" s="14" t="s">
        <v>48</v>
      </c>
      <c r="P4" s="14" t="s">
        <v>48</v>
      </c>
      <c r="Q4" s="14" t="s">
        <v>48</v>
      </c>
      <c r="R4" s="14" t="s">
        <v>48</v>
      </c>
      <c r="S4" s="14" t="s">
        <v>48</v>
      </c>
      <c r="T4" s="14" t="s">
        <v>48</v>
      </c>
      <c r="U4" s="14" t="s">
        <v>48</v>
      </c>
    </row>
    <row r="5" spans="1:21" x14ac:dyDescent="0.25">
      <c r="A5" s="15" t="s">
        <v>43</v>
      </c>
      <c r="B5" s="14" t="s">
        <v>49</v>
      </c>
      <c r="C5" s="14" t="s">
        <v>49</v>
      </c>
      <c r="D5" s="14" t="s">
        <v>49</v>
      </c>
      <c r="E5" s="14" t="s">
        <v>49</v>
      </c>
      <c r="F5" s="14" t="s">
        <v>49</v>
      </c>
      <c r="G5" s="14" t="s">
        <v>49</v>
      </c>
      <c r="H5" s="14" t="s">
        <v>49</v>
      </c>
      <c r="I5" s="14" t="s">
        <v>49</v>
      </c>
      <c r="J5" s="14" t="s">
        <v>49</v>
      </c>
      <c r="K5" s="14" t="s">
        <v>49</v>
      </c>
      <c r="L5" s="14" t="s">
        <v>49</v>
      </c>
      <c r="M5" s="14" t="s">
        <v>49</v>
      </c>
      <c r="N5" s="14" t="s">
        <v>49</v>
      </c>
      <c r="O5" s="14" t="s">
        <v>49</v>
      </c>
      <c r="P5" s="14" t="s">
        <v>49</v>
      </c>
      <c r="Q5" s="14" t="s">
        <v>49</v>
      </c>
      <c r="R5" s="14" t="s">
        <v>49</v>
      </c>
      <c r="S5" s="14" t="s">
        <v>49</v>
      </c>
      <c r="T5" s="14" t="s">
        <v>49</v>
      </c>
      <c r="U5" s="14" t="s">
        <v>49</v>
      </c>
    </row>
    <row r="6" spans="1:21" x14ac:dyDescent="0.25">
      <c r="A6" s="15" t="s">
        <v>44</v>
      </c>
      <c r="B6" s="14">
        <f>IF(COUNTIF($B$11:$B$25,"*&lt;*")&lt;&gt;0,0,MIN($B$11:$B$25))</f>
        <v>0</v>
      </c>
      <c r="C6" s="14">
        <f>IF(COUNTIF($C$11:$C$25,"*&lt;*")&lt;&gt;0,0,MIN($C$11:$C$25))</f>
        <v>0</v>
      </c>
      <c r="D6" s="14">
        <f>IF(COUNTIF($D$11:$D$25,"*&lt;*")&lt;&gt;0,0,MIN($D$11:$D$25))</f>
        <v>0</v>
      </c>
      <c r="E6" s="14">
        <f>IF(COUNTIF($E$11:$E$25,"*&lt;*")&lt;&gt;0,0,MIN($E$11:$E$25))</f>
        <v>0</v>
      </c>
      <c r="F6" s="14">
        <f>IF(COUNTIF($F$11:$F$25,"*&lt;*")&lt;&gt;0,0,MIN($F$11:$F$25))</f>
        <v>0</v>
      </c>
      <c r="G6" s="14">
        <f>IF(COUNTIF($G$11:$G$25,"*&lt;*")&lt;&gt;0,0,MIN($G$11:$G$25))</f>
        <v>0</v>
      </c>
      <c r="H6" s="14">
        <f>IF(COUNTIF($H$11:$H$25,"*&lt;*")&lt;&gt;0,0,MIN($H$11:$H$25))</f>
        <v>0</v>
      </c>
      <c r="I6" s="14">
        <f>IF(COUNTIF($I$11:$I$25,"*&lt;*")&lt;&gt;0,0,MIN($I$11:$I$25))</f>
        <v>0</v>
      </c>
      <c r="J6" s="14">
        <f>IF(COUNTIF($J$11:$J$25,"*&lt;*")&lt;&gt;0,0,MIN($J$11:$J$25))</f>
        <v>0</v>
      </c>
      <c r="K6" s="14">
        <f>IF(COUNTIF($K$11:$K$25,"*&lt;*")&lt;&gt;0,0,MIN($K$11:$K$25))</f>
        <v>0</v>
      </c>
      <c r="L6" s="14">
        <f>IF(COUNTIF($L$11:$L$25,"*&lt;*")&lt;&gt;0,0,MIN($L$11:$L$25))</f>
        <v>0</v>
      </c>
      <c r="M6" s="14">
        <f>IF(COUNTIF($M$11:$M$25,"*&lt;*")&lt;&gt;0,0,MIN($M$11:$M$25))</f>
        <v>0</v>
      </c>
      <c r="N6" s="14">
        <f>IF(COUNTIF($N$11:$N$25,"*&lt;*")&lt;&gt;0,0,MIN($N$11:$N$25))</f>
        <v>0</v>
      </c>
      <c r="O6" s="14">
        <f>IF(COUNTIF($O$11:$O$25,"*&lt;*")&lt;&gt;0,0,MIN($O$11:$O$25))</f>
        <v>0</v>
      </c>
      <c r="P6" s="14">
        <f>IF(COUNTIF($P$11:$P$25,"*&lt;*")&lt;&gt;0,0,MIN($P$11:$P$25))</f>
        <v>0</v>
      </c>
      <c r="Q6" s="14">
        <f>IF(COUNTIF($Q$11:$Q$25,"*&lt;*")&lt;&gt;0,0,MIN($Q$11:$Q$25))</f>
        <v>0</v>
      </c>
      <c r="R6" s="14">
        <f>IF(COUNTIF($R$11:$R$25,"*&lt;*")&lt;&gt;0,0,MIN($R$11:$R$25))</f>
        <v>0</v>
      </c>
      <c r="S6" s="14">
        <f>IF(COUNTIF($S$11:$S$25,"*&lt;*")&lt;&gt;0,0,MIN($S$11:$S$25))</f>
        <v>0</v>
      </c>
      <c r="T6" s="14">
        <f>IF(COUNTIF($T$11:$T$25,"*&lt;*")&lt;&gt;0,0,MIN($T$11:$T$25))</f>
        <v>0</v>
      </c>
      <c r="U6" s="14">
        <f>IF(COUNTIF($U$11:$U$25,"*&lt;*")&lt;&gt;0,0,MIN($U$11:$U$25))</f>
        <v>0</v>
      </c>
    </row>
    <row r="7" spans="1:21" x14ac:dyDescent="0.25">
      <c r="A7" s="15" t="s">
        <v>45</v>
      </c>
      <c r="B7" s="14">
        <f>IF(SUM($B$11:$B$25)=0,0,MAX($B$11:$B$25))</f>
        <v>4.4999999999999998E-2</v>
      </c>
      <c r="C7" s="14">
        <f>IF(SUM($C$11:$C$25)=0,0,MAX($C$11:$C$25))</f>
        <v>0</v>
      </c>
      <c r="D7" s="14">
        <f>IF(SUM($D$11:$D$25)=0,0,MAX($D$11:$D$25))</f>
        <v>3.2000000000000001E-2</v>
      </c>
      <c r="E7" s="14">
        <f>IF(SUM($E$11:$E$25)=0,0,MAX($E$11:$E$25))</f>
        <v>0.95</v>
      </c>
      <c r="F7" s="14">
        <f>IF(SUM($F$11:$F$25)=0,0,MAX($F$11:$F$25))</f>
        <v>0.16</v>
      </c>
      <c r="G7" s="14">
        <f>IF(SUM($G$11:$G$25)=0,0,MAX($G$11:$G$25))</f>
        <v>0.22900000000000001</v>
      </c>
      <c r="H7" s="14">
        <f>IF(SUM($H$11:$H$25)=0,0,MAX($H$11:$H$25))</f>
        <v>0.24</v>
      </c>
      <c r="I7" s="14">
        <f>IF(SUM($I$11:$I$25)=0,0,MAX($I$11:$I$25))</f>
        <v>0.184</v>
      </c>
      <c r="J7" s="14">
        <f>IF(SUM($J$11:$J$25)=0,0,MAX($J$11:$J$25))</f>
        <v>0.2</v>
      </c>
      <c r="K7" s="14">
        <f>IF(SUM($K$11:$K$25)=0,0,MAX($K$11:$K$25))</f>
        <v>0.23300000000000001</v>
      </c>
      <c r="L7" s="14">
        <f>IF(SUM($L$11:$L$25)=0,0,MAX($L$11:$L$25))</f>
        <v>5.2999999999999999E-2</v>
      </c>
      <c r="M7" s="14">
        <f>IF(SUM($M$11:$M$25)=0,0,MAX($M$11:$M$25))</f>
        <v>0</v>
      </c>
      <c r="N7" s="14">
        <f>IF(SUM($N$11:$N$25)=0,0,MAX($N$11:$N$25))</f>
        <v>0.29199999999999998</v>
      </c>
      <c r="O7" s="14">
        <f>IF(SUM($O$11:$O$25)=0,0,MAX($O$11:$O$25))</f>
        <v>2.7E-2</v>
      </c>
      <c r="P7" s="14">
        <f>IF(SUM($P$11:$P$25)=0,0,MAX($P$11:$P$25))</f>
        <v>0.3</v>
      </c>
      <c r="Q7" s="14">
        <f>IF(SUM($Q$11:$Q$25)=0,0,MAX($Q$11:$Q$25))</f>
        <v>0.11799999999999999</v>
      </c>
      <c r="R7" s="14">
        <f>IF(SUM($R$11:$R$25)=0,0,MAX($R$11:$R$25))</f>
        <v>0.15</v>
      </c>
      <c r="S7" s="14">
        <f>IF(SUM($S$11:$S$25)=0,0,MAX($S$11:$S$25))</f>
        <v>4.3</v>
      </c>
      <c r="T7" s="14">
        <f>IF(SUM($T$11:$T$25)=0,0,MAX($T$11:$T$25))</f>
        <v>0.3</v>
      </c>
      <c r="U7" s="14">
        <f>IF(SUM($U$11:$U$25)=0,0,MAX($U$11:$U$25))</f>
        <v>0</v>
      </c>
    </row>
    <row r="8" spans="1:21" x14ac:dyDescent="0.25">
      <c r="A8" s="15" t="s">
        <v>46</v>
      </c>
      <c r="B8" s="14">
        <f>IFERROR(IF(ISODD(COUNTA($B$11:$B$25)),LARGE($B$11:$B$25,INT(COUNTA($B$11:$B$25)/2)+1),(LARGE($B$11:$B$25,INT(COUNTA($B$11:$B$25)/2)+1)+LARGE($B$11:$B$25,INT(COUNTA($B$11:$B$25)/2)))/2),IF(COUNT($B$11:$B$25)=COUNTA($B$11:$B$25)/2,SMALL($B$11:$B$25,1)/2, "Non-Detect"))</f>
        <v>0</v>
      </c>
      <c r="C8" s="14">
        <f>IFERROR(IF(ISODD(COUNTA($C$11:$C$25)),LARGE($C$11:$C$25,INT(COUNTA($C$11:$C$25)/2)+1),(LARGE($C$11:$C$25,INT(COUNTA($C$11:$C$25)/2)+1)+LARGE($C$11:$C$25,INT(COUNTA($C$11:$C$25)/2)))/2),IF(COUNT($C$11:$C$25)=COUNTA($C$11:$C$25)/2,SMALL($C$11:$C$25,1)/2, "Non-Detect"))</f>
        <v>0</v>
      </c>
      <c r="D8" s="14">
        <f>IFERROR(IF(ISODD(COUNTA($D$11:$D$25)),LARGE($D$11:$D$25,INT(COUNTA($D$11:$D$25)/2)+1),(LARGE($D$11:$D$25,INT(COUNTA($D$11:$D$25)/2)+1)+LARGE($D$11:$D$25,INT(COUNTA($D$11:$D$25)/2)))/2),IF(COUNT($D$11:$D$25)=COUNTA($D$11:$D$25)/2,SMALL($D$11:$D$25,1)/2, "Non-Detect"))</f>
        <v>0</v>
      </c>
      <c r="E8" s="14">
        <f>IFERROR(IF(ISODD(COUNTA($E$11:$E$25)),LARGE($E$11:$E$25,INT(COUNTA($E$11:$E$25)/2)+1),(LARGE($E$11:$E$25,INT(COUNTA($E$11:$E$25)/2)+1)+LARGE($E$11:$E$25,INT(COUNTA($E$11:$E$25)/2)))/2),IF(COUNT($E$11:$E$25)=COUNTA($E$11:$E$25)/2,SMALL($E$11:$E$25,1)/2, "Non-Detect"))</f>
        <v>0</v>
      </c>
      <c r="F8" s="14">
        <f>IFERROR(IF(ISODD(COUNTA($F$11:$F$25)),LARGE($F$11:$F$25,INT(COUNTA($F$11:$F$25)/2)+1),(LARGE($F$11:$F$25,INT(COUNTA($F$11:$F$25)/2)+1)+LARGE($F$11:$F$25,INT(COUNTA($F$11:$F$25)/2)))/2),IF(COUNT($F$11:$F$25)=COUNTA($F$11:$F$25)/2,SMALL($F$11:$F$25,1)/2, "Non-Detect"))</f>
        <v>0</v>
      </c>
      <c r="G8" s="14">
        <f>IFERROR(IF(ISODD(COUNTA($G$11:$G$25)),LARGE($G$11:$G$25,INT(COUNTA($G$11:$G$25)/2)+1),(LARGE($G$11:$G$25,INT(COUNTA($G$11:$G$25)/2)+1)+LARGE($G$11:$G$25,INT(COUNTA($G$11:$G$25)/2)))/2),IF(COUNT($G$11:$G$25)=COUNTA($G$11:$G$25)/2,SMALL($G$11:$G$25,1)/2, "Non-Detect"))</f>
        <v>0</v>
      </c>
      <c r="H8" s="14">
        <f>IFERROR(IF(ISODD(COUNTA($H$11:$H$25)),LARGE($H$11:$H$25,INT(COUNTA($H$11:$H$25)/2)+1),(LARGE($H$11:$H$25,INT(COUNTA($H$11:$H$25)/2)+1)+LARGE($H$11:$H$25,INT(COUNTA($H$11:$H$25)/2)))/2),IF(COUNT($H$11:$H$25)=COUNTA($H$11:$H$25)/2,SMALL($H$11:$H$25,1)/2, "Non-Detect"))</f>
        <v>0</v>
      </c>
      <c r="I8" s="14">
        <f>IFERROR(IF(ISODD(COUNTA($I$11:$I$25)),LARGE($I$11:$I$25,INT(COUNTA($I$11:$I$25)/2)+1),(LARGE($I$11:$I$25,INT(COUNTA($I$11:$I$25)/2)+1)+LARGE($I$11:$I$25,INT(COUNTA($I$11:$I$25)/2)))/2),IF(COUNT($I$11:$I$25)=COUNTA($I$11:$I$25)/2,SMALL($I$11:$I$25,1)/2, "Non-Detect"))</f>
        <v>0</v>
      </c>
      <c r="J8" s="14">
        <f>IFERROR(IF(ISODD(COUNTA($J$11:$J$25)),LARGE($J$11:$J$25,INT(COUNTA($J$11:$J$25)/2)+1),(LARGE($J$11:$J$25,INT(COUNTA($J$11:$J$25)/2)+1)+LARGE($J$11:$J$25,INT(COUNTA($J$11:$J$25)/2)))/2),IF(COUNT($J$11:$J$25)=COUNTA($J$11:$J$25)/2,SMALL($J$11:$J$25,1)/2, "Non-Detect"))</f>
        <v>0</v>
      </c>
      <c r="K8" s="14">
        <f>IFERROR(IF(ISODD(COUNTA($K$11:$K$25)),LARGE($K$11:$K$25,INT(COUNTA($K$11:$K$25)/2)+1),(LARGE($K$11:$K$25,INT(COUNTA($K$11:$K$25)/2)+1)+LARGE($K$11:$K$25,INT(COUNTA($K$11:$K$25)/2)))/2),IF(COUNT($K$11:$K$25)=COUNTA($K$11:$K$25)/2,SMALL($K$11:$K$25,1)/2, "Non-Detect"))</f>
        <v>0</v>
      </c>
      <c r="L8" s="14">
        <f>IFERROR(IF(ISODD(COUNTA($L$11:$L$25)),LARGE($L$11:$L$25,INT(COUNTA($L$11:$L$25)/2)+1),(LARGE($L$11:$L$25,INT(COUNTA($L$11:$L$25)/2)+1)+LARGE($L$11:$L$25,INT(COUNTA($L$11:$L$25)/2)))/2),IF(COUNT($L$11:$L$25)=COUNTA($L$11:$L$25)/2,SMALL($L$11:$L$25,1)/2, "Non-Detect"))</f>
        <v>0</v>
      </c>
      <c r="M8" s="14">
        <f>IFERROR(IF(ISODD(COUNTA($M$11:$M$25)),LARGE($M$11:$M$25,INT(COUNTA($M$11:$M$25)/2)+1),(LARGE($M$11:$M$25,INT(COUNTA($M$11:$M$25)/2)+1)+LARGE($M$11:$M$25,INT(COUNTA($M$11:$M$25)/2)))/2),IF(COUNT($M$11:$M$25)=COUNTA($M$11:$M$25)/2,SMALL($M$11:$M$25,1)/2, "Non-Detect"))</f>
        <v>0</v>
      </c>
      <c r="N8" s="14">
        <f>IFERROR(IF(ISODD(COUNTA($N$11:$N$25)),LARGE($N$11:$N$25,INT(COUNTA($N$11:$N$25)/2)+1),(LARGE($N$11:$N$25,INT(COUNTA($N$11:$N$25)/2)+1)+LARGE($N$11:$N$25,INT(COUNTA($N$11:$N$25)/2)))/2),IF(COUNT($N$11:$N$25)=COUNTA($N$11:$N$25)/2,SMALL($N$11:$N$25,1)/2, "Non-Detect"))</f>
        <v>0</v>
      </c>
      <c r="O8" s="14">
        <f>IFERROR(IF(ISODD(COUNTA($O$11:$O$25)),LARGE($O$11:$O$25,INT(COUNTA($O$11:$O$25)/2)+1),(LARGE($O$11:$O$25,INT(COUNTA($O$11:$O$25)/2)+1)+LARGE($O$11:$O$25,INT(COUNTA($O$11:$O$25)/2)))/2),IF(COUNT($O$11:$O$25)=COUNTA($O$11:$O$25)/2,SMALL($O$11:$O$25,1)/2, "Non-Detect"))</f>
        <v>0</v>
      </c>
      <c r="P8" s="14">
        <f>IFERROR(IF(ISODD(COUNTA($P$11:$P$25)),LARGE($P$11:$P$25,INT(COUNTA($P$11:$P$25)/2)+1),(LARGE($P$11:$P$25,INT(COUNTA($P$11:$P$25)/2)+1)+LARGE($P$11:$P$25,INT(COUNTA($P$11:$P$25)/2)))/2),IF(COUNT($P$11:$P$25)=COUNTA($P$11:$P$25)/2,SMALL($P$11:$P$25,1)/2, "Non-Detect"))</f>
        <v>0</v>
      </c>
      <c r="Q8" s="14">
        <f>IFERROR(IF(ISODD(COUNTA($Q$11:$Q$25)),LARGE($Q$11:$Q$25,INT(COUNTA($Q$11:$Q$25)/2)+1),(LARGE($Q$11:$Q$25,INT(COUNTA($Q$11:$Q$25)/2)+1)+LARGE($Q$11:$Q$25,INT(COUNTA($Q$11:$Q$25)/2)))/2),IF(COUNT($Q$11:$Q$25)=COUNTA($Q$11:$Q$25)/2,SMALL($Q$11:$Q$25,1)/2, "Non-Detect"))</f>
        <v>0</v>
      </c>
      <c r="R8" s="14">
        <f>IFERROR(IF(ISODD(COUNTA($R$11:$R$25)),LARGE($R$11:$R$25,INT(COUNTA($R$11:$R$25)/2)+1),(LARGE($R$11:$R$25,INT(COUNTA($R$11:$R$25)/2)+1)+LARGE($R$11:$R$25,INT(COUNTA($R$11:$R$25)/2)))/2),IF(COUNT($R$11:$R$25)=COUNTA($R$11:$R$25)/2,SMALL($R$11:$R$25,1)/2, "Non-Detect"))</f>
        <v>0</v>
      </c>
      <c r="S8" s="14">
        <f>IFERROR(IF(ISODD(COUNTA($S$11:$S$25)),LARGE($S$11:$S$25,INT(COUNTA($S$11:$S$25)/2)+1),(LARGE($S$11:$S$25,INT(COUNTA($S$11:$S$25)/2)+1)+LARGE($S$11:$S$25,INT(COUNTA($S$11:$S$25)/2)))/2),IF(COUNT($S$11:$S$25)=COUNTA($S$11:$S$25)/2,SMALL($S$11:$S$25,1)/2, "Non-Detect"))</f>
        <v>0</v>
      </c>
      <c r="T8" s="14">
        <f>IFERROR(IF(ISODD(COUNTA($T$11:$T$25)),LARGE($T$11:$T$25,INT(COUNTA($T$11:$T$25)/2)+1),(LARGE($T$11:$T$25,INT(COUNTA($T$11:$T$25)/2)+1)+LARGE($T$11:$T$25,INT(COUNTA($T$11:$T$25)/2)))/2),IF(COUNT($T$11:$T$25)=COUNTA($T$11:$T$25)/2,SMALL($T$11:$T$25,1)/2, "Non-Detect"))</f>
        <v>0</v>
      </c>
      <c r="U8" s="14">
        <f>IFERROR(IF(ISODD(COUNTA($U$11:$U$25)),LARGE($U$11:$U$25,INT(COUNTA($U$11:$U$25)/2)+1),(LARGE($U$11:$U$25,INT(COUNTA($U$11:$U$25)/2)+1)+LARGE($U$11:$U$25,INT(COUNTA($U$11:$U$25)/2)))/2),IF(COUNT($U$11:$U$25)=COUNTA($U$11:$U$25)/2,SMALL($U$11:$U$25,1)/2, "Non-Detect"))</f>
        <v>0</v>
      </c>
    </row>
    <row r="9" spans="1:21" x14ac:dyDescent="0.25">
      <c r="A9" s="15" t="s">
        <v>47</v>
      </c>
      <c r="B9" s="14" t="s">
        <v>60</v>
      </c>
      <c r="C9" s="14" t="s">
        <v>60</v>
      </c>
      <c r="D9" s="14" t="s">
        <v>60</v>
      </c>
      <c r="E9" s="14" t="s">
        <v>60</v>
      </c>
      <c r="F9" s="14" t="s">
        <v>60</v>
      </c>
      <c r="G9" s="14" t="s">
        <v>60</v>
      </c>
      <c r="H9" s="14" t="s">
        <v>60</v>
      </c>
      <c r="I9" s="14" t="s">
        <v>60</v>
      </c>
      <c r="J9" s="14" t="s">
        <v>60</v>
      </c>
      <c r="K9" s="14" t="s">
        <v>60</v>
      </c>
      <c r="L9" s="14" t="s">
        <v>60</v>
      </c>
      <c r="M9" s="14" t="s">
        <v>60</v>
      </c>
      <c r="N9" s="14" t="s">
        <v>60</v>
      </c>
      <c r="O9" s="14" t="s">
        <v>60</v>
      </c>
      <c r="P9" s="14" t="s">
        <v>60</v>
      </c>
      <c r="Q9" s="14" t="s">
        <v>60</v>
      </c>
      <c r="R9" s="14" t="s">
        <v>60</v>
      </c>
      <c r="S9" s="14" t="s">
        <v>60</v>
      </c>
      <c r="T9" s="14" t="s">
        <v>60</v>
      </c>
      <c r="U9" s="14" t="s">
        <v>60</v>
      </c>
    </row>
    <row r="10" spans="1:21" ht="42.75" x14ac:dyDescent="0.25">
      <c r="A10" s="13" t="s">
        <v>79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x14ac:dyDescent="0.25">
      <c r="A11" s="9">
        <v>42004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x14ac:dyDescent="0.25">
      <c r="A12" s="9">
        <v>42094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0.11799999999999999</v>
      </c>
      <c r="R12" s="12">
        <v>0</v>
      </c>
      <c r="S12" s="12">
        <v>0</v>
      </c>
      <c r="T12" s="12">
        <v>0</v>
      </c>
      <c r="U12" s="12">
        <v>0</v>
      </c>
    </row>
    <row r="13" spans="1:21" x14ac:dyDescent="0.25">
      <c r="A13" s="9">
        <v>42185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</row>
    <row r="14" spans="1:21" x14ac:dyDescent="0.25">
      <c r="A14" s="9">
        <v>42277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</row>
    <row r="15" spans="1:21" x14ac:dyDescent="0.25">
      <c r="A15" s="9">
        <v>42369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</row>
    <row r="16" spans="1:21" x14ac:dyDescent="0.25">
      <c r="A16" s="9">
        <v>42460</v>
      </c>
      <c r="B16" s="12">
        <v>0</v>
      </c>
      <c r="C16" s="12">
        <v>0</v>
      </c>
      <c r="D16" s="12">
        <v>0</v>
      </c>
      <c r="E16" s="12">
        <v>0</v>
      </c>
      <c r="F16" s="12">
        <v>6.3E-2</v>
      </c>
      <c r="G16" s="12">
        <v>0</v>
      </c>
      <c r="H16" s="12">
        <v>8.6999999999999994E-2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</row>
    <row r="17" spans="1:21" x14ac:dyDescent="0.25">
      <c r="A17" s="9">
        <v>42551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7.8E-2</v>
      </c>
      <c r="I17" s="12">
        <v>0</v>
      </c>
      <c r="J17" s="12">
        <v>0</v>
      </c>
      <c r="K17" s="12">
        <v>0.1</v>
      </c>
      <c r="L17" s="12">
        <v>0</v>
      </c>
      <c r="M17" s="12">
        <v>0</v>
      </c>
      <c r="N17" s="12">
        <v>0.16</v>
      </c>
      <c r="O17" s="12">
        <v>0</v>
      </c>
      <c r="P17" s="12">
        <v>0.3</v>
      </c>
      <c r="Q17" s="12">
        <v>0</v>
      </c>
      <c r="R17" s="12">
        <v>0.15</v>
      </c>
      <c r="S17" s="12">
        <v>4.3</v>
      </c>
      <c r="T17" s="12">
        <v>0</v>
      </c>
      <c r="U17" s="12">
        <v>0</v>
      </c>
    </row>
    <row r="18" spans="1:21" x14ac:dyDescent="0.25">
      <c r="A18" s="9">
        <v>42643</v>
      </c>
      <c r="B18" s="12" t="s">
        <v>5</v>
      </c>
      <c r="C18" s="12" t="s">
        <v>5</v>
      </c>
      <c r="D18" s="12" t="s">
        <v>5</v>
      </c>
      <c r="E18" s="12" t="s">
        <v>5</v>
      </c>
      <c r="F18" s="12" t="s">
        <v>5</v>
      </c>
      <c r="G18" s="12" t="s">
        <v>5</v>
      </c>
      <c r="H18" s="12" t="s">
        <v>5</v>
      </c>
      <c r="I18" s="12" t="s">
        <v>5</v>
      </c>
      <c r="J18" s="12" t="s">
        <v>5</v>
      </c>
      <c r="K18" s="12" t="s">
        <v>5</v>
      </c>
      <c r="L18" s="12" t="s">
        <v>5</v>
      </c>
      <c r="M18" s="12" t="s">
        <v>5</v>
      </c>
      <c r="N18" s="12" t="s">
        <v>5</v>
      </c>
      <c r="O18" s="12" t="s">
        <v>5</v>
      </c>
      <c r="P18" s="12" t="s">
        <v>5</v>
      </c>
      <c r="Q18" s="12" t="s">
        <v>5</v>
      </c>
      <c r="R18" s="12" t="s">
        <v>5</v>
      </c>
      <c r="S18" s="12" t="s">
        <v>5</v>
      </c>
      <c r="T18" s="12" t="s">
        <v>5</v>
      </c>
      <c r="U18" s="12" t="s">
        <v>5</v>
      </c>
    </row>
    <row r="19" spans="1:21" x14ac:dyDescent="0.25">
      <c r="A19" s="9">
        <v>42735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</row>
    <row r="20" spans="1:21" x14ac:dyDescent="0.25">
      <c r="A20" s="9">
        <v>42825</v>
      </c>
      <c r="B20" s="12">
        <v>4.4999999999999998E-2</v>
      </c>
      <c r="C20" s="12">
        <v>0</v>
      </c>
      <c r="D20" s="12">
        <v>0</v>
      </c>
      <c r="E20" s="12">
        <v>0.95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3.2000000000000001E-2</v>
      </c>
      <c r="O20" s="12">
        <v>2.7E-2</v>
      </c>
      <c r="P20" s="12">
        <v>0</v>
      </c>
      <c r="Q20" s="12">
        <v>4.2999999999999997E-2</v>
      </c>
      <c r="R20" s="12">
        <v>3.5999999999999997E-2</v>
      </c>
      <c r="S20" s="12">
        <v>2.5000000000000001E-2</v>
      </c>
      <c r="T20" s="12">
        <v>0</v>
      </c>
      <c r="U20" s="12">
        <v>0</v>
      </c>
    </row>
    <row r="21" spans="1:21" x14ac:dyDescent="0.25">
      <c r="A21" s="9">
        <v>42916</v>
      </c>
      <c r="B21" s="12">
        <v>0</v>
      </c>
      <c r="C21" s="12">
        <v>0</v>
      </c>
      <c r="D21" s="12">
        <v>3.2000000000000001E-2</v>
      </c>
      <c r="E21" s="12">
        <v>0</v>
      </c>
      <c r="F21" s="12">
        <v>0.16</v>
      </c>
      <c r="G21" s="12">
        <v>0.22900000000000001</v>
      </c>
      <c r="H21" s="12">
        <v>0.24</v>
      </c>
      <c r="I21" s="12">
        <v>0.184</v>
      </c>
      <c r="J21" s="12">
        <v>0.2</v>
      </c>
      <c r="K21" s="12">
        <v>0.23300000000000001</v>
      </c>
      <c r="L21" s="12">
        <v>5.2999999999999999E-2</v>
      </c>
      <c r="M21" s="12">
        <v>0</v>
      </c>
      <c r="N21" s="12">
        <v>0.29199999999999998</v>
      </c>
      <c r="O21" s="12">
        <v>0</v>
      </c>
      <c r="P21" s="12">
        <v>0.22600000000000001</v>
      </c>
      <c r="Q21" s="12">
        <v>4.1000000000000002E-2</v>
      </c>
      <c r="R21" s="12">
        <v>0.127</v>
      </c>
      <c r="S21" s="12">
        <v>0.30399999999999999</v>
      </c>
      <c r="T21" s="12">
        <v>0.3</v>
      </c>
      <c r="U21" s="12">
        <v>0</v>
      </c>
    </row>
    <row r="22" spans="1:21" x14ac:dyDescent="0.25">
      <c r="A22" s="9">
        <v>43008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</row>
    <row r="23" spans="1:21" x14ac:dyDescent="0.25">
      <c r="A23" s="9">
        <v>43100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</row>
    <row r="24" spans="1:21" x14ac:dyDescent="0.25">
      <c r="A24" s="9">
        <v>43465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 x14ac:dyDescent="0.25">
      <c r="A25" s="9">
        <v>43830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84613-2C04-40E6-91B8-D0D7259D9911}">
  <dimension ref="A1:M27"/>
  <sheetViews>
    <sheetView workbookViewId="0">
      <selection activeCell="C30" sqref="C30"/>
    </sheetView>
  </sheetViews>
  <sheetFormatPr defaultColWidth="8.7109375" defaultRowHeight="15" x14ac:dyDescent="0.25"/>
  <cols>
    <col min="1" max="1" width="15.5703125" style="10" customWidth="1"/>
    <col min="2" max="13" width="10.5703125" style="2" customWidth="1"/>
    <col min="14" max="16384" width="8.7109375" style="2"/>
  </cols>
  <sheetData>
    <row r="1" spans="1:13" x14ac:dyDescent="0.25">
      <c r="A1" s="18" t="s">
        <v>105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8.5" x14ac:dyDescent="0.25">
      <c r="A2" s="15" t="s">
        <v>41</v>
      </c>
      <c r="B2" s="16" t="s">
        <v>67</v>
      </c>
      <c r="C2" s="16" t="s">
        <v>55</v>
      </c>
      <c r="D2" s="16" t="s">
        <v>4</v>
      </c>
      <c r="E2" s="16" t="s">
        <v>68</v>
      </c>
      <c r="F2" s="16" t="s">
        <v>62</v>
      </c>
      <c r="G2" s="16" t="s">
        <v>71</v>
      </c>
      <c r="H2" s="16" t="s">
        <v>72</v>
      </c>
      <c r="I2" s="16" t="s">
        <v>73</v>
      </c>
      <c r="J2" s="16" t="s">
        <v>74</v>
      </c>
      <c r="K2" s="16" t="s">
        <v>75</v>
      </c>
      <c r="L2" s="16" t="s">
        <v>76</v>
      </c>
      <c r="M2" s="16" t="s">
        <v>34</v>
      </c>
    </row>
    <row r="3" spans="1:13" x14ac:dyDescent="0.25">
      <c r="A3" s="15"/>
      <c r="B3" s="16" t="s">
        <v>58</v>
      </c>
      <c r="C3" s="16" t="s">
        <v>58</v>
      </c>
      <c r="D3" s="16" t="s">
        <v>58</v>
      </c>
      <c r="E3" s="16" t="s">
        <v>58</v>
      </c>
      <c r="F3" s="16" t="s">
        <v>58</v>
      </c>
      <c r="G3" s="16" t="s">
        <v>58</v>
      </c>
      <c r="H3" s="16" t="s">
        <v>58</v>
      </c>
      <c r="I3" s="16" t="s">
        <v>58</v>
      </c>
      <c r="J3" s="16" t="s">
        <v>58</v>
      </c>
      <c r="K3" s="16" t="s">
        <v>58</v>
      </c>
      <c r="L3" s="16" t="s">
        <v>58</v>
      </c>
      <c r="M3" s="16" t="s">
        <v>58</v>
      </c>
    </row>
    <row r="4" spans="1:13" x14ac:dyDescent="0.25">
      <c r="A4" s="15" t="s">
        <v>42</v>
      </c>
      <c r="B4" s="14" t="s">
        <v>52</v>
      </c>
      <c r="C4" s="14" t="s">
        <v>52</v>
      </c>
      <c r="D4" s="14" t="s">
        <v>53</v>
      </c>
      <c r="E4" s="14" t="s">
        <v>52</v>
      </c>
      <c r="F4" s="14" t="s">
        <v>52</v>
      </c>
      <c r="G4" s="14" t="s">
        <v>48</v>
      </c>
      <c r="H4" s="14" t="s">
        <v>48</v>
      </c>
      <c r="I4" s="14" t="s">
        <v>48</v>
      </c>
      <c r="J4" s="14" t="s">
        <v>48</v>
      </c>
      <c r="K4" s="14" t="s">
        <v>48</v>
      </c>
      <c r="L4" s="14" t="s">
        <v>52</v>
      </c>
      <c r="M4" s="14" t="s">
        <v>66</v>
      </c>
    </row>
    <row r="5" spans="1:13" x14ac:dyDescent="0.25">
      <c r="A5" s="15" t="s">
        <v>43</v>
      </c>
      <c r="B5" s="14" t="s">
        <v>49</v>
      </c>
      <c r="C5" s="14" t="s">
        <v>49</v>
      </c>
      <c r="D5" s="14" t="s">
        <v>49</v>
      </c>
      <c r="E5" s="14" t="s">
        <v>49</v>
      </c>
      <c r="F5" s="14" t="s">
        <v>49</v>
      </c>
      <c r="G5" s="14" t="s">
        <v>49</v>
      </c>
      <c r="H5" s="14" t="s">
        <v>49</v>
      </c>
      <c r="I5" s="14" t="s">
        <v>49</v>
      </c>
      <c r="J5" s="14" t="s">
        <v>49</v>
      </c>
      <c r="K5" s="14" t="s">
        <v>49</v>
      </c>
      <c r="L5" s="14" t="s">
        <v>49</v>
      </c>
      <c r="M5" s="14" t="s">
        <v>49</v>
      </c>
    </row>
    <row r="6" spans="1:13" x14ac:dyDescent="0.25">
      <c r="A6" s="15" t="s">
        <v>44</v>
      </c>
      <c r="B6" s="14">
        <f>IF(COUNTIF($B$11:$B$26,"*&lt;*")&lt;&gt;0,0,MIN($B$11:$B$26))</f>
        <v>184</v>
      </c>
      <c r="C6" s="14">
        <f>IF(COUNTIF($C$11:$C$26,"*&lt;*")&lt;&gt;0,0,MIN($C$11:$C$26))</f>
        <v>12.3</v>
      </c>
      <c r="D6" s="14">
        <f>IF(COUNTIF($D$11:$D$26,"*&lt;*")&lt;&gt;0,0,MIN($D$11:$D$26))</f>
        <v>6.78</v>
      </c>
      <c r="E6" s="14">
        <f>IF(COUNTIF($E$11:$E$26,"*&lt;*")&lt;&gt;0,0,MIN($E$11:$E$26))</f>
        <v>0</v>
      </c>
      <c r="F6" s="14">
        <f>IF(COUNTIF($F$11:$F$26,"*&lt;*")&lt;&gt;0,0,MIN($F$11:$F$26))</f>
        <v>0</v>
      </c>
      <c r="G6" s="14">
        <f>IF(COUNTIF($G$11:$G$26,"*&lt;*")&lt;&gt;0,0,MIN($G$11:$G$26))</f>
        <v>0</v>
      </c>
      <c r="H6" s="14">
        <f>IF(COUNTIF($H$11:$H$26,"*&lt;*")&lt;&gt;0,0,MIN($H$11:$H$26))</f>
        <v>0</v>
      </c>
      <c r="I6" s="14">
        <f>IF(COUNTIF($I$11:$I$26,"*&lt;*")&lt;&gt;0,0,MIN($I$11:$I$26))</f>
        <v>0</v>
      </c>
      <c r="J6" s="14">
        <f>IF(COUNTIF($J$11:$J$26,"*&lt;*")&lt;&gt;0,0,MIN($J$11:$J$26))</f>
        <v>0</v>
      </c>
      <c r="K6" s="14">
        <f>IF(COUNTIF($K$11:$K$26,"*&lt;*")&lt;&gt;0,0,MIN($K$11:$K$26))</f>
        <v>0</v>
      </c>
      <c r="L6" s="14">
        <f>IF(COUNTIF($L$11:$L$26,"*&lt;*")&lt;&gt;0,0,MIN($L$11:$L$26))</f>
        <v>3.8</v>
      </c>
      <c r="M6" s="14">
        <f>IF(COUNTIF($M$11:$M$26,"*&lt;*")&lt;&gt;0,0,MIN($M$11:$M$26))</f>
        <v>0</v>
      </c>
    </row>
    <row r="7" spans="1:13" x14ac:dyDescent="0.25">
      <c r="A7" s="15" t="s">
        <v>45</v>
      </c>
      <c r="B7" s="14">
        <f>IF(SUM($B$11:$B$26)=0,0,MAX($B$11:$B$26))</f>
        <v>1100</v>
      </c>
      <c r="C7" s="14">
        <f>IF(SUM($C$11:$C$26)=0,0,MAX($C$11:$C$26))</f>
        <v>635</v>
      </c>
      <c r="D7" s="14">
        <f>IF(SUM($D$11:$D$26)=0,0,MAX($D$11:$D$26))</f>
        <v>8.25</v>
      </c>
      <c r="E7" s="14">
        <f>IF(SUM($E$11:$E$26)=0,0,MAX($E$11:$E$26))</f>
        <v>0.05</v>
      </c>
      <c r="F7" s="14">
        <f>IF(SUM($F$11:$F$26)=0,0,MAX($F$11:$F$26))</f>
        <v>0.5</v>
      </c>
      <c r="G7" s="14">
        <f>IF(SUM($G$11:$G$26)=0,0,MAX($G$11:$G$26))</f>
        <v>0.17</v>
      </c>
      <c r="H7" s="14">
        <f>IF(SUM($H$11:$H$26)=0,0,MAX($H$11:$H$26))</f>
        <v>71.3</v>
      </c>
      <c r="I7" s="14">
        <f>IF(SUM($I$11:$I$26)=0,0,MAX($I$11:$I$26))</f>
        <v>224</v>
      </c>
      <c r="J7" s="14">
        <f>IF(SUM($J$11:$J$26)=0,0,MAX($J$11:$J$26))</f>
        <v>29.4</v>
      </c>
      <c r="K7" s="14">
        <f>IF(SUM($K$11:$K$26)=0,0,MAX($K$11:$K$26))</f>
        <v>356</v>
      </c>
      <c r="L7" s="14">
        <f>IF(SUM($L$11:$L$26)=0,0,MAX($L$11:$L$26))</f>
        <v>19.100000000000001</v>
      </c>
      <c r="M7" s="14">
        <f>IF(SUM($M$11:$M$26)=0,0,MAX($M$11:$M$26))</f>
        <v>0.6</v>
      </c>
    </row>
    <row r="8" spans="1:13" x14ac:dyDescent="0.25">
      <c r="A8" s="15" t="s">
        <v>46</v>
      </c>
      <c r="B8" s="14">
        <f>IFERROR(IF(ISODD(COUNTA($B$11:$B$26)),LARGE($B$11:$B$26,INT(COUNTA($B$11:$B$26)/2)+1),(LARGE($B$11:$B$26,INT(COUNTA($B$11:$B$26)/2)+1)+LARGE($B$11:$B$26,INT(COUNTA($B$11:$B$26)/2)))/2),IF(COUNT($B$11:$B$26)=COUNTA($B$11:$B$26)/2,SMALL($B$11:$B$26,1)/2, "Non-Detect"))</f>
        <v>391</v>
      </c>
      <c r="C8" s="14">
        <f>IFERROR(IF(ISODD(COUNTA($C$11:$C$26)),LARGE($C$11:$C$26,INT(COUNTA($C$11:$C$26)/2)+1),(LARGE($C$11:$C$26,INT(COUNTA($C$11:$C$26)/2)+1)+LARGE($C$11:$C$26,INT(COUNTA($C$11:$C$26)/2)))/2),IF(COUNT($C$11:$C$26)=COUNTA($C$11:$C$26)/2,SMALL($C$11:$C$26,1)/2, "Non-Detect"))</f>
        <v>54</v>
      </c>
      <c r="D8" s="14">
        <f>IFERROR(IF(ISODD(COUNTA($D$11:$D$26)),LARGE($D$11:$D$26,INT(COUNTA($D$11:$D$26)/2)+1),(LARGE($D$11:$D$26,INT(COUNTA($D$11:$D$26)/2)+1)+LARGE($D$11:$D$26,INT(COUNTA($D$11:$D$26)/2)))/2),IF(COUNT($D$11:$D$26)=COUNTA($D$11:$D$26)/2,SMALL($D$11:$D$26,1)/2, "Non-Detect"))</f>
        <v>7.71</v>
      </c>
      <c r="E8" s="14">
        <f>IFERROR(IF(ISODD(COUNTA($E$11:$E$26)),LARGE($E$11:$E$26,INT(COUNTA($E$11:$E$26)/2)+1),(LARGE($E$11:$E$26,INT(COUNTA($E$11:$E$26)/2)+1)+LARGE($E$11:$E$26,INT(COUNTA($E$11:$E$26)/2)))/2),IF(COUNT($E$11:$E$26)=COUNTA($E$11:$E$26)/2,SMALL($E$11:$E$26,1)/2, "Non-Detect"))</f>
        <v>0</v>
      </c>
      <c r="F8" s="14">
        <f>IFERROR(IF(ISODD(COUNTA($F$11:$F$26)),LARGE($F$11:$F$26,INT(COUNTA($F$11:$F$26)/2)+1),(LARGE($F$11:$F$26,INT(COUNTA($F$11:$F$26)/2)+1)+LARGE($F$11:$F$26,INT(COUNTA($F$11:$F$26)/2)))/2),IF(COUNT($F$11:$F$26)=COUNTA($F$11:$F$26)/2,SMALL($F$11:$F$26,1)/2, "Non-Detect"))</f>
        <v>0.1</v>
      </c>
      <c r="G8" s="14">
        <f>IFERROR(IF(ISODD(COUNTA($G$11:$G$26)),LARGE($G$11:$G$26,INT(COUNTA($G$11:$G$26)/2)+1),(LARGE($G$11:$G$26,INT(COUNTA($G$11:$G$26)/2)+1)+LARGE($G$11:$G$26,INT(COUNTA($G$11:$G$26)/2)))/2),IF(COUNT($G$11:$G$26)=COUNTA($G$11:$G$26)/2,SMALL($G$11:$G$26,1)/2, "Non-Detect"))</f>
        <v>0</v>
      </c>
      <c r="H8" s="14">
        <f>IFERROR(IF(ISODD(COUNTA($H$11:$H$26)),LARGE($H$11:$H$26,INT(COUNTA($H$11:$H$26)/2)+1),(LARGE($H$11:$H$26,INT(COUNTA($H$11:$H$26)/2)+1)+LARGE($H$11:$H$26,INT(COUNTA($H$11:$H$26)/2)))/2),IF(COUNT($H$11:$H$26)=COUNTA($H$11:$H$26)/2,SMALL($H$11:$H$26,1)/2, "Non-Detect"))</f>
        <v>5.9</v>
      </c>
      <c r="I8" s="14">
        <f>IFERROR(IF(ISODD(COUNTA($I$11:$I$26)),LARGE($I$11:$I$26,INT(COUNTA($I$11:$I$26)/2)+1),(LARGE($I$11:$I$26,INT(COUNTA($I$11:$I$26)/2)+1)+LARGE($I$11:$I$26,INT(COUNTA($I$11:$I$26)/2)))/2),IF(COUNT($I$11:$I$26)=COUNTA($I$11:$I$26)/2,SMALL($I$11:$I$26,1)/2, "Non-Detect"))</f>
        <v>14.9</v>
      </c>
      <c r="J8" s="14">
        <f>IFERROR(IF(ISODD(COUNTA($J$11:$J$26)),LARGE($J$11:$J$26,INT(COUNTA($J$11:$J$26)/2)+1),(LARGE($J$11:$J$26,INT(COUNTA($J$11:$J$26)/2)+1)+LARGE($J$11:$J$26,INT(COUNTA($J$11:$J$26)/2)))/2),IF(COUNT($J$11:$J$26)=COUNTA($J$11:$J$26)/2,SMALL($J$11:$J$26,1)/2, "Non-Detect"))</f>
        <v>2.7</v>
      </c>
      <c r="K8" s="14">
        <f>IFERROR(IF(ISODD(COUNTA($K$11:$K$26)),LARGE($K$11:$K$26,INT(COUNTA($K$11:$K$26)/2)+1),(LARGE($K$11:$K$26,INT(COUNTA($K$11:$K$26)/2)+1)+LARGE($K$11:$K$26,INT(COUNTA($K$11:$K$26)/2)))/2),IF(COUNT($K$11:$K$26)=COUNTA($K$11:$K$26)/2,SMALL($K$11:$K$26,1)/2, "Non-Detect"))</f>
        <v>31.1</v>
      </c>
      <c r="L8" s="14">
        <f>IFERROR(IF(ISODD(COUNTA($L$11:$L$26)),LARGE($L$11:$L$26,INT(COUNTA($L$11:$L$26)/2)+1),(LARGE($L$11:$L$26,INT(COUNTA($L$11:$L$26)/2)+1)+LARGE($L$11:$L$26,INT(COUNTA($L$11:$L$26)/2)))/2),IF(COUNT($L$11:$L$26)=COUNTA($L$11:$L$26)/2,SMALL($L$11:$L$26,1)/2, "Non-Detect"))</f>
        <v>6.8</v>
      </c>
      <c r="M8" s="14">
        <f>IFERROR(IF(ISODD(COUNTA($M$11:$M$26)),LARGE($M$11:$M$26,INT(COUNTA($M$11:$M$26)/2)+1),(LARGE($M$11:$M$26,INT(COUNTA($M$11:$M$26)/2)+1)+LARGE($M$11:$M$26,INT(COUNTA($M$11:$M$26)/2)))/2),IF(COUNT($M$11:$M$26)=COUNTA($M$11:$M$26)/2,SMALL($M$11:$M$26,1)/2, "Non-Detect"))</f>
        <v>0</v>
      </c>
    </row>
    <row r="9" spans="1:13" x14ac:dyDescent="0.25">
      <c r="A9" s="15" t="s">
        <v>47</v>
      </c>
      <c r="B9" s="14" t="s">
        <v>60</v>
      </c>
      <c r="C9" s="14" t="s">
        <v>60</v>
      </c>
      <c r="D9" s="14" t="s">
        <v>60</v>
      </c>
      <c r="E9" s="14" t="s">
        <v>60</v>
      </c>
      <c r="F9" s="14" t="s">
        <v>60</v>
      </c>
      <c r="G9" s="14" t="s">
        <v>60</v>
      </c>
      <c r="H9" s="14" t="s">
        <v>60</v>
      </c>
      <c r="I9" s="14" t="s">
        <v>60</v>
      </c>
      <c r="J9" s="14" t="s">
        <v>60</v>
      </c>
      <c r="K9" s="14" t="s">
        <v>60</v>
      </c>
      <c r="L9" s="14" t="s">
        <v>60</v>
      </c>
      <c r="M9" s="14" t="s">
        <v>60</v>
      </c>
    </row>
    <row r="10" spans="1:13" ht="42.75" x14ac:dyDescent="0.25">
      <c r="A10" s="13" t="s">
        <v>79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25">
      <c r="A11" s="9">
        <v>42004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x14ac:dyDescent="0.25">
      <c r="A12" s="9">
        <v>42094</v>
      </c>
      <c r="B12" s="12">
        <v>287</v>
      </c>
      <c r="C12" s="12">
        <v>37</v>
      </c>
      <c r="D12" s="12">
        <v>7.71</v>
      </c>
      <c r="E12" s="12">
        <v>0</v>
      </c>
      <c r="F12" s="12">
        <v>0.21</v>
      </c>
      <c r="G12" s="12">
        <v>0</v>
      </c>
      <c r="H12" s="12">
        <v>0</v>
      </c>
      <c r="I12" s="12">
        <v>0</v>
      </c>
      <c r="J12" s="12">
        <v>0</v>
      </c>
      <c r="K12" s="12">
        <v>38.299999999999997</v>
      </c>
      <c r="L12" s="12">
        <v>5.13</v>
      </c>
      <c r="M12" s="12">
        <v>0</v>
      </c>
    </row>
    <row r="13" spans="1:13" x14ac:dyDescent="0.25">
      <c r="A13" s="9">
        <v>42185</v>
      </c>
      <c r="B13" s="12">
        <v>309</v>
      </c>
      <c r="C13" s="12">
        <v>107</v>
      </c>
      <c r="D13" s="12">
        <v>7.1</v>
      </c>
      <c r="E13" s="12">
        <v>0</v>
      </c>
      <c r="F13" s="12">
        <v>0</v>
      </c>
      <c r="G13" s="12">
        <v>0</v>
      </c>
      <c r="H13" s="12">
        <v>7.8</v>
      </c>
      <c r="I13" s="12">
        <v>15.7</v>
      </c>
      <c r="J13" s="12">
        <v>3</v>
      </c>
      <c r="K13" s="12">
        <v>39.700000000000003</v>
      </c>
      <c r="L13" s="12">
        <v>3.8</v>
      </c>
      <c r="M13" s="12">
        <v>0</v>
      </c>
    </row>
    <row r="14" spans="1:13" x14ac:dyDescent="0.25">
      <c r="A14" s="9">
        <v>42277</v>
      </c>
      <c r="B14" s="12">
        <v>603</v>
      </c>
      <c r="C14" s="12">
        <v>635</v>
      </c>
      <c r="D14" s="12">
        <v>7.59</v>
      </c>
      <c r="E14" s="12">
        <v>0</v>
      </c>
      <c r="F14" s="12">
        <v>0</v>
      </c>
      <c r="G14" s="12">
        <v>0</v>
      </c>
      <c r="H14" s="12">
        <v>5.4</v>
      </c>
      <c r="I14" s="12">
        <v>8.8000000000000007</v>
      </c>
      <c r="J14" s="12">
        <v>2.7</v>
      </c>
      <c r="K14" s="12">
        <v>33.4</v>
      </c>
      <c r="L14" s="12">
        <v>8.1999999999999993</v>
      </c>
      <c r="M14" s="12">
        <v>0</v>
      </c>
    </row>
    <row r="15" spans="1:13" x14ac:dyDescent="0.25">
      <c r="A15" s="9">
        <v>42369</v>
      </c>
      <c r="B15" s="12">
        <v>897</v>
      </c>
      <c r="C15" s="12">
        <v>33.5</v>
      </c>
      <c r="D15" s="12">
        <v>7.7</v>
      </c>
      <c r="E15" s="12">
        <v>0</v>
      </c>
      <c r="F15" s="12">
        <v>0</v>
      </c>
      <c r="G15" s="12">
        <v>0</v>
      </c>
      <c r="H15" s="12">
        <v>5.9</v>
      </c>
      <c r="I15" s="12">
        <v>9.8000000000000007</v>
      </c>
      <c r="J15" s="12">
        <v>0</v>
      </c>
      <c r="K15" s="12">
        <v>21.7</v>
      </c>
      <c r="L15" s="12">
        <v>10.6</v>
      </c>
      <c r="M15" s="12">
        <v>0</v>
      </c>
    </row>
    <row r="16" spans="1:13" x14ac:dyDescent="0.25">
      <c r="A16" s="9">
        <v>42460</v>
      </c>
      <c r="B16" s="12">
        <v>560</v>
      </c>
      <c r="C16" s="12">
        <v>137</v>
      </c>
      <c r="D16" s="12">
        <v>6.78</v>
      </c>
      <c r="E16" s="12">
        <v>0</v>
      </c>
      <c r="F16" s="12">
        <v>0</v>
      </c>
      <c r="G16" s="12">
        <v>0</v>
      </c>
      <c r="H16" s="12">
        <v>10</v>
      </c>
      <c r="I16" s="12">
        <v>23.6</v>
      </c>
      <c r="J16" s="12">
        <v>4.5</v>
      </c>
      <c r="K16" s="12">
        <v>47.2</v>
      </c>
      <c r="L16" s="12">
        <v>6.8</v>
      </c>
      <c r="M16" s="12" t="s">
        <v>36</v>
      </c>
    </row>
    <row r="17" spans="1:13" x14ac:dyDescent="0.25">
      <c r="A17" s="9">
        <v>42551</v>
      </c>
      <c r="B17" s="12">
        <v>280</v>
      </c>
      <c r="C17" s="12">
        <v>190</v>
      </c>
      <c r="D17" s="12">
        <v>7.85</v>
      </c>
      <c r="E17" s="12">
        <v>0</v>
      </c>
      <c r="F17" s="12">
        <v>0</v>
      </c>
      <c r="G17" s="12">
        <v>0</v>
      </c>
      <c r="H17" s="12">
        <v>4.3</v>
      </c>
      <c r="I17" s="12">
        <v>8.1999999999999993</v>
      </c>
      <c r="J17" s="12">
        <v>0</v>
      </c>
      <c r="K17" s="12">
        <v>17.3</v>
      </c>
      <c r="L17" s="12">
        <v>8.1</v>
      </c>
      <c r="M17" s="12">
        <v>0</v>
      </c>
    </row>
    <row r="18" spans="1:13" x14ac:dyDescent="0.25">
      <c r="A18" s="9">
        <v>42643</v>
      </c>
      <c r="B18" s="12" t="s">
        <v>5</v>
      </c>
      <c r="C18" s="12" t="s">
        <v>5</v>
      </c>
      <c r="D18" s="12" t="s">
        <v>5</v>
      </c>
      <c r="E18" s="12" t="s">
        <v>5</v>
      </c>
      <c r="F18" s="12" t="s">
        <v>5</v>
      </c>
      <c r="G18" s="12" t="s">
        <v>5</v>
      </c>
      <c r="H18" s="12" t="s">
        <v>5</v>
      </c>
      <c r="I18" s="12" t="s">
        <v>5</v>
      </c>
      <c r="J18" s="12" t="s">
        <v>5</v>
      </c>
      <c r="K18" s="12" t="s">
        <v>5</v>
      </c>
      <c r="L18" s="12" t="s">
        <v>5</v>
      </c>
      <c r="M18" s="12" t="s">
        <v>5</v>
      </c>
    </row>
    <row r="19" spans="1:13" x14ac:dyDescent="0.25">
      <c r="A19" s="9">
        <v>42735</v>
      </c>
      <c r="B19" s="12">
        <v>476</v>
      </c>
      <c r="C19" s="12">
        <v>86.4</v>
      </c>
      <c r="D19" s="12">
        <v>7.92</v>
      </c>
      <c r="E19" s="12">
        <v>0</v>
      </c>
      <c r="F19" s="12">
        <v>0.25</v>
      </c>
      <c r="G19" s="12">
        <v>0</v>
      </c>
      <c r="H19" s="12">
        <v>0</v>
      </c>
      <c r="I19" s="12">
        <v>3.3</v>
      </c>
      <c r="J19" s="12">
        <v>0</v>
      </c>
      <c r="K19" s="12">
        <v>24.8</v>
      </c>
      <c r="L19" s="12">
        <v>7.1</v>
      </c>
      <c r="M19" s="12">
        <v>5.1999999999999995E-4</v>
      </c>
    </row>
    <row r="20" spans="1:13" x14ac:dyDescent="0.25">
      <c r="A20" s="9">
        <v>42825</v>
      </c>
      <c r="B20" s="12">
        <v>332</v>
      </c>
      <c r="C20" s="12">
        <v>54</v>
      </c>
      <c r="D20" s="12">
        <v>8.1300000000000008</v>
      </c>
      <c r="E20" s="12">
        <v>0</v>
      </c>
      <c r="F20" s="12">
        <v>0.2</v>
      </c>
      <c r="G20" s="12">
        <v>0</v>
      </c>
      <c r="H20" s="12">
        <v>7.1</v>
      </c>
      <c r="I20" s="12">
        <v>16.5</v>
      </c>
      <c r="J20" s="12">
        <v>3.7</v>
      </c>
      <c r="K20" s="12">
        <v>31.1</v>
      </c>
      <c r="L20" s="12">
        <v>4.2</v>
      </c>
      <c r="M20" s="12">
        <v>2.4000000000000001E-4</v>
      </c>
    </row>
    <row r="21" spans="1:13" x14ac:dyDescent="0.25">
      <c r="A21" s="9">
        <v>42916</v>
      </c>
      <c r="B21" s="12">
        <v>1100</v>
      </c>
      <c r="C21" s="12">
        <v>358</v>
      </c>
      <c r="D21" s="12">
        <v>7.5</v>
      </c>
      <c r="E21" s="12">
        <v>8.9999999999999993E-3</v>
      </c>
      <c r="F21" s="12">
        <v>0.5</v>
      </c>
      <c r="G21" s="12">
        <v>0.17</v>
      </c>
      <c r="H21" s="12">
        <v>15.2</v>
      </c>
      <c r="I21" s="12">
        <v>49.3</v>
      </c>
      <c r="J21" s="12">
        <v>10</v>
      </c>
      <c r="K21" s="12">
        <v>75.900000000000006</v>
      </c>
      <c r="L21" s="12">
        <v>19.100000000000001</v>
      </c>
      <c r="M21" s="12">
        <v>0.6</v>
      </c>
    </row>
    <row r="22" spans="1:13" x14ac:dyDescent="0.25">
      <c r="A22" s="9">
        <v>43008</v>
      </c>
      <c r="B22" s="12">
        <v>353</v>
      </c>
      <c r="C22" s="12">
        <v>50</v>
      </c>
      <c r="D22" s="12">
        <v>8.25</v>
      </c>
      <c r="E22" s="12">
        <v>3.9E-2</v>
      </c>
      <c r="F22" s="12">
        <v>0.16</v>
      </c>
      <c r="G22" s="12">
        <v>0</v>
      </c>
      <c r="H22" s="12">
        <v>7.16</v>
      </c>
      <c r="I22" s="12">
        <v>14.9</v>
      </c>
      <c r="J22" s="12">
        <v>4.92</v>
      </c>
      <c r="K22" s="12">
        <v>26</v>
      </c>
      <c r="L22" s="12">
        <v>7.36</v>
      </c>
      <c r="M22" s="12">
        <v>0</v>
      </c>
    </row>
    <row r="23" spans="1:13" x14ac:dyDescent="0.25">
      <c r="A23" s="9">
        <v>43100</v>
      </c>
      <c r="B23" s="12">
        <v>184</v>
      </c>
      <c r="C23" s="12">
        <v>12.3</v>
      </c>
      <c r="D23" s="12">
        <v>7.91</v>
      </c>
      <c r="E23" s="12">
        <v>1.7999999999999999E-2</v>
      </c>
      <c r="F23" s="12">
        <v>0.18</v>
      </c>
      <c r="G23" s="12">
        <v>0</v>
      </c>
      <c r="H23" s="12">
        <v>3.8</v>
      </c>
      <c r="I23" s="12">
        <v>4.5</v>
      </c>
      <c r="J23" s="12">
        <v>0</v>
      </c>
      <c r="K23" s="12">
        <v>0</v>
      </c>
      <c r="L23" s="12">
        <v>4.2300000000000004</v>
      </c>
      <c r="M23" s="12">
        <v>0</v>
      </c>
    </row>
    <row r="24" spans="1:13" x14ac:dyDescent="0.25">
      <c r="A24" s="9">
        <v>43373</v>
      </c>
      <c r="B24" s="12">
        <v>758</v>
      </c>
      <c r="C24" s="12">
        <v>25.4</v>
      </c>
      <c r="D24" s="12">
        <v>8.0500000000000007</v>
      </c>
      <c r="E24" s="12">
        <v>3.4000000000000002E-2</v>
      </c>
      <c r="F24" s="12">
        <v>0</v>
      </c>
      <c r="G24" s="12">
        <v>0</v>
      </c>
      <c r="H24" s="12">
        <v>14.8</v>
      </c>
      <c r="I24" s="12">
        <v>40.4</v>
      </c>
      <c r="J24" s="12">
        <v>10</v>
      </c>
      <c r="K24" s="12">
        <v>8.6999999999999993</v>
      </c>
      <c r="L24" s="12">
        <v>9.39</v>
      </c>
      <c r="M24" s="12">
        <v>2.1000000000000001E-4</v>
      </c>
    </row>
    <row r="25" spans="1:13" x14ac:dyDescent="0.25">
      <c r="A25" s="9">
        <v>43738</v>
      </c>
      <c r="B25" s="12">
        <v>499</v>
      </c>
      <c r="C25" s="12">
        <v>33.4</v>
      </c>
      <c r="D25" s="12">
        <v>7.86</v>
      </c>
      <c r="E25" s="12">
        <v>0.05</v>
      </c>
      <c r="F25" s="12">
        <v>0.1</v>
      </c>
      <c r="G25" s="12">
        <v>0</v>
      </c>
      <c r="H25" s="12">
        <v>0</v>
      </c>
      <c r="I25" s="12">
        <v>16.899999999999999</v>
      </c>
      <c r="J25" s="12">
        <v>0</v>
      </c>
      <c r="K25" s="12">
        <v>44.5</v>
      </c>
      <c r="L25" s="12">
        <v>4.7</v>
      </c>
      <c r="M25" s="12">
        <v>0</v>
      </c>
    </row>
    <row r="26" spans="1:13" x14ac:dyDescent="0.25">
      <c r="A26" s="9">
        <v>44104</v>
      </c>
      <c r="B26" s="12">
        <v>391</v>
      </c>
      <c r="C26" s="12">
        <v>388</v>
      </c>
      <c r="D26" s="12">
        <v>7.64</v>
      </c>
      <c r="E26" s="12">
        <v>0.04</v>
      </c>
      <c r="F26" s="12">
        <v>0.18</v>
      </c>
      <c r="G26" s="12">
        <v>0</v>
      </c>
      <c r="H26" s="12">
        <v>71.3</v>
      </c>
      <c r="I26" s="12">
        <v>224</v>
      </c>
      <c r="J26" s="12">
        <v>29.4</v>
      </c>
      <c r="K26" s="12">
        <v>356</v>
      </c>
      <c r="L26" s="12">
        <v>5.3</v>
      </c>
      <c r="M26" s="12">
        <v>0</v>
      </c>
    </row>
    <row r="27" spans="1:13" x14ac:dyDescent="0.25">
      <c r="A27" s="9">
        <v>44469</v>
      </c>
      <c r="B27" s="12">
        <v>163</v>
      </c>
      <c r="C27" s="12">
        <v>28</v>
      </c>
      <c r="D27" s="12">
        <v>8.08</v>
      </c>
      <c r="E27" s="12">
        <v>0.04</v>
      </c>
      <c r="F27" s="12">
        <v>0.14000000000000001</v>
      </c>
      <c r="G27" s="12">
        <v>0</v>
      </c>
      <c r="H27" s="12">
        <v>4.7</v>
      </c>
      <c r="I27" s="12">
        <v>5.3</v>
      </c>
      <c r="J27" s="12">
        <v>3.9</v>
      </c>
      <c r="K27" s="12">
        <v>13</v>
      </c>
      <c r="L27" s="12">
        <v>3.4</v>
      </c>
      <c r="M27" s="12">
        <v>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F3B54-C9CA-45BD-8285-E106820669A0}">
  <dimension ref="A1:U18"/>
  <sheetViews>
    <sheetView workbookViewId="0">
      <selection activeCell="F23" sqref="F23"/>
    </sheetView>
  </sheetViews>
  <sheetFormatPr defaultColWidth="8.7109375" defaultRowHeight="15" x14ac:dyDescent="0.25"/>
  <cols>
    <col min="1" max="1" width="15.5703125" style="10" customWidth="1"/>
    <col min="2" max="21" width="10.5703125" style="2" customWidth="1"/>
    <col min="22" max="16384" width="8.7109375" style="2"/>
  </cols>
  <sheetData>
    <row r="1" spans="1:21" x14ac:dyDescent="0.25">
      <c r="A1" s="18" t="s">
        <v>106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42.75" x14ac:dyDescent="0.25">
      <c r="A2" s="15" t="s">
        <v>41</v>
      </c>
      <c r="B2" s="16" t="s">
        <v>13</v>
      </c>
      <c r="C2" s="16" t="s">
        <v>14</v>
      </c>
      <c r="D2" s="16" t="s">
        <v>15</v>
      </c>
      <c r="E2" s="16" t="s">
        <v>1</v>
      </c>
      <c r="F2" s="16" t="s">
        <v>16</v>
      </c>
      <c r="G2" s="16" t="s">
        <v>2</v>
      </c>
      <c r="H2" s="16" t="s">
        <v>17</v>
      </c>
      <c r="I2" s="16" t="s">
        <v>18</v>
      </c>
      <c r="J2" s="16" t="s">
        <v>19</v>
      </c>
      <c r="K2" s="16" t="s">
        <v>20</v>
      </c>
      <c r="L2" s="16" t="s">
        <v>22</v>
      </c>
      <c r="M2" s="16" t="s">
        <v>23</v>
      </c>
      <c r="N2" s="16" t="s">
        <v>24</v>
      </c>
      <c r="O2" s="16" t="s">
        <v>25</v>
      </c>
      <c r="P2" s="16" t="s">
        <v>26</v>
      </c>
      <c r="Q2" s="16" t="s">
        <v>3</v>
      </c>
      <c r="R2" s="16" t="s">
        <v>27</v>
      </c>
      <c r="S2" s="16" t="s">
        <v>29</v>
      </c>
      <c r="T2" s="16" t="s">
        <v>31</v>
      </c>
      <c r="U2" s="16" t="s">
        <v>32</v>
      </c>
    </row>
    <row r="3" spans="1:21" x14ac:dyDescent="0.25">
      <c r="A3" s="15"/>
      <c r="B3" s="16" t="s">
        <v>58</v>
      </c>
      <c r="C3" s="16" t="s">
        <v>58</v>
      </c>
      <c r="D3" s="16" t="s">
        <v>58</v>
      </c>
      <c r="E3" s="16" t="s">
        <v>58</v>
      </c>
      <c r="F3" s="16" t="s">
        <v>58</v>
      </c>
      <c r="G3" s="16" t="s">
        <v>58</v>
      </c>
      <c r="H3" s="16" t="s">
        <v>58</v>
      </c>
      <c r="I3" s="16" t="s">
        <v>58</v>
      </c>
      <c r="J3" s="16" t="s">
        <v>58</v>
      </c>
      <c r="K3" s="16" t="s">
        <v>58</v>
      </c>
      <c r="L3" s="16" t="s">
        <v>58</v>
      </c>
      <c r="M3" s="16" t="s">
        <v>58</v>
      </c>
      <c r="N3" s="16" t="s">
        <v>58</v>
      </c>
      <c r="O3" s="16" t="s">
        <v>58</v>
      </c>
      <c r="P3" s="16" t="s">
        <v>58</v>
      </c>
      <c r="Q3" s="16" t="s">
        <v>58</v>
      </c>
      <c r="R3" s="16" t="s">
        <v>58</v>
      </c>
      <c r="S3" s="16" t="s">
        <v>58</v>
      </c>
      <c r="T3" s="16" t="s">
        <v>58</v>
      </c>
      <c r="U3" s="16" t="s">
        <v>58</v>
      </c>
    </row>
    <row r="4" spans="1:21" x14ac:dyDescent="0.25">
      <c r="A4" s="15" t="s">
        <v>42</v>
      </c>
      <c r="B4" s="14" t="s">
        <v>48</v>
      </c>
      <c r="C4" s="14" t="s">
        <v>48</v>
      </c>
      <c r="D4" s="14" t="s">
        <v>48</v>
      </c>
      <c r="E4" s="14" t="s">
        <v>48</v>
      </c>
      <c r="F4" s="14" t="s">
        <v>48</v>
      </c>
      <c r="G4" s="14" t="s">
        <v>48</v>
      </c>
      <c r="H4" s="14" t="s">
        <v>48</v>
      </c>
      <c r="I4" s="14" t="s">
        <v>48</v>
      </c>
      <c r="J4" s="14" t="s">
        <v>48</v>
      </c>
      <c r="K4" s="14" t="s">
        <v>48</v>
      </c>
      <c r="L4" s="14" t="s">
        <v>48</v>
      </c>
      <c r="M4" s="14" t="s">
        <v>48</v>
      </c>
      <c r="N4" s="14" t="s">
        <v>48</v>
      </c>
      <c r="O4" s="14" t="s">
        <v>48</v>
      </c>
      <c r="P4" s="14" t="s">
        <v>48</v>
      </c>
      <c r="Q4" s="14" t="s">
        <v>48</v>
      </c>
      <c r="R4" s="14" t="s">
        <v>48</v>
      </c>
      <c r="S4" s="14" t="s">
        <v>48</v>
      </c>
      <c r="T4" s="14" t="s">
        <v>48</v>
      </c>
      <c r="U4" s="14" t="s">
        <v>48</v>
      </c>
    </row>
    <row r="5" spans="1:21" x14ac:dyDescent="0.25">
      <c r="A5" s="15" t="s">
        <v>43</v>
      </c>
      <c r="B5" s="14" t="s">
        <v>49</v>
      </c>
      <c r="C5" s="14" t="s">
        <v>49</v>
      </c>
      <c r="D5" s="14" t="s">
        <v>49</v>
      </c>
      <c r="E5" s="14" t="s">
        <v>49</v>
      </c>
      <c r="F5" s="14" t="s">
        <v>49</v>
      </c>
      <c r="G5" s="14" t="s">
        <v>49</v>
      </c>
      <c r="H5" s="14" t="s">
        <v>49</v>
      </c>
      <c r="I5" s="14" t="s">
        <v>49</v>
      </c>
      <c r="J5" s="14" t="s">
        <v>49</v>
      </c>
      <c r="K5" s="14" t="s">
        <v>49</v>
      </c>
      <c r="L5" s="14" t="s">
        <v>49</v>
      </c>
      <c r="M5" s="14" t="s">
        <v>49</v>
      </c>
      <c r="N5" s="14" t="s">
        <v>49</v>
      </c>
      <c r="O5" s="14" t="s">
        <v>49</v>
      </c>
      <c r="P5" s="14" t="s">
        <v>49</v>
      </c>
      <c r="Q5" s="14" t="s">
        <v>49</v>
      </c>
      <c r="R5" s="14" t="s">
        <v>49</v>
      </c>
      <c r="S5" s="14" t="s">
        <v>49</v>
      </c>
      <c r="T5" s="14" t="s">
        <v>49</v>
      </c>
      <c r="U5" s="14" t="s">
        <v>49</v>
      </c>
    </row>
    <row r="6" spans="1:21" x14ac:dyDescent="0.25">
      <c r="A6" s="15" t="s">
        <v>44</v>
      </c>
      <c r="B6" s="14">
        <f>IF(COUNTIF($B$11:$B$17,"*&lt;*")&lt;&gt;0,0,MIN($B$11:$B$17))</f>
        <v>0</v>
      </c>
      <c r="C6" s="14">
        <f>IF(COUNTIF($C$11:$C$17,"*&lt;*")&lt;&gt;0,0,MIN($C$11:$C$17))</f>
        <v>0</v>
      </c>
      <c r="D6" s="14">
        <f>IF(COUNTIF($D$11:$D$17,"*&lt;*")&lt;&gt;0,0,MIN($D$11:$D$17))</f>
        <v>0</v>
      </c>
      <c r="E6" s="14">
        <f>IF(COUNTIF($E$11:$E$17,"*&lt;*")&lt;&gt;0,0,MIN($E$11:$E$17))</f>
        <v>0</v>
      </c>
      <c r="F6" s="14">
        <f>IF(COUNTIF($F$11:$F$17,"*&lt;*")&lt;&gt;0,0,MIN($F$11:$F$17))</f>
        <v>0</v>
      </c>
      <c r="G6" s="14">
        <f>IF(COUNTIF($G$11:$G$17,"*&lt;*")&lt;&gt;0,0,MIN($G$11:$G$17))</f>
        <v>0</v>
      </c>
      <c r="H6" s="14">
        <f>IF(COUNTIF($H$11:$H$17,"*&lt;*")&lt;&gt;0,0,MIN($H$11:$H$17))</f>
        <v>0</v>
      </c>
      <c r="I6" s="14">
        <f>IF(COUNTIF($I$11:$I$17,"*&lt;*")&lt;&gt;0,0,MIN($I$11:$I$17))</f>
        <v>0</v>
      </c>
      <c r="J6" s="14">
        <f>IF(COUNTIF($J$11:$J$17,"*&lt;*")&lt;&gt;0,0,MIN($J$11:$J$17))</f>
        <v>0</v>
      </c>
      <c r="K6" s="14">
        <f>IF(COUNTIF($K$11:$K$17,"*&lt;*")&lt;&gt;0,0,MIN($K$11:$K$17))</f>
        <v>0</v>
      </c>
      <c r="L6" s="14">
        <f>IF(COUNTIF($L$11:$L$17,"*&lt;*")&lt;&gt;0,0,MIN($L$11:$L$17))</f>
        <v>0</v>
      </c>
      <c r="M6" s="14">
        <f>IF(COUNTIF($M$11:$M$17,"*&lt;*")&lt;&gt;0,0,MIN($M$11:$M$17))</f>
        <v>0</v>
      </c>
      <c r="N6" s="14">
        <f>IF(COUNTIF($N$11:$N$17,"*&lt;*")&lt;&gt;0,0,MIN($N$11:$N$17))</f>
        <v>0</v>
      </c>
      <c r="O6" s="14">
        <f>IF(COUNTIF($O$11:$O$17,"*&lt;*")&lt;&gt;0,0,MIN($O$11:$O$17))</f>
        <v>0</v>
      </c>
      <c r="P6" s="14">
        <f>IF(COUNTIF($P$11:$P$17,"*&lt;*")&lt;&gt;0,0,MIN($P$11:$P$17))</f>
        <v>0</v>
      </c>
      <c r="Q6" s="14">
        <f>IF(COUNTIF($Q$11:$Q$17,"*&lt;*")&lt;&gt;0,0,MIN($Q$11:$Q$17))</f>
        <v>0</v>
      </c>
      <c r="R6" s="14">
        <f>IF(COUNTIF($R$11:$R$17,"*&lt;*")&lt;&gt;0,0,MIN($R$11:$R$17))</f>
        <v>0</v>
      </c>
      <c r="S6" s="14">
        <f>IF(COUNTIF($S$11:$S$17,"*&lt;*")&lt;&gt;0,0,MIN($S$11:$S$17))</f>
        <v>0</v>
      </c>
      <c r="T6" s="14">
        <f>IF(COUNTIF($T$11:$T$17,"*&lt;*")&lt;&gt;0,0,MIN($T$11:$T$17))</f>
        <v>0</v>
      </c>
      <c r="U6" s="14">
        <f>IF(COUNTIF($U$11:$U$17,"*&lt;*")&lt;&gt;0,0,MIN($U$11:$U$17))</f>
        <v>0</v>
      </c>
    </row>
    <row r="7" spans="1:21" x14ac:dyDescent="0.25">
      <c r="A7" s="15" t="s">
        <v>45</v>
      </c>
      <c r="B7" s="14">
        <f>IF(SUM($B$11:$B$17)=0,0,MAX($B$11:$B$17))</f>
        <v>0</v>
      </c>
      <c r="C7" s="14">
        <f>IF(SUM($C$11:$C$17)=0,0,MAX($C$11:$C$17))</f>
        <v>0</v>
      </c>
      <c r="D7" s="14">
        <f>IF(SUM($D$11:$D$17)=0,0,MAX($D$11:$D$17))</f>
        <v>0</v>
      </c>
      <c r="E7" s="14">
        <f>IF(SUM($E$11:$E$17)=0,0,MAX($E$11:$E$17))</f>
        <v>0</v>
      </c>
      <c r="F7" s="14">
        <f>IF(SUM($F$11:$F$17)=0,0,MAX($F$11:$F$17))</f>
        <v>0</v>
      </c>
      <c r="G7" s="14">
        <f>IF(SUM($G$11:$G$17)=0,0,MAX($G$11:$G$17))</f>
        <v>0</v>
      </c>
      <c r="H7" s="14">
        <f>IF(SUM($H$11:$H$17)=0,0,MAX($H$11:$H$17))</f>
        <v>0</v>
      </c>
      <c r="I7" s="14">
        <f>IF(SUM($I$11:$I$17)=0,0,MAX($I$11:$I$17))</f>
        <v>0</v>
      </c>
      <c r="J7" s="14">
        <f>IF(SUM($J$11:$J$17)=0,0,MAX($J$11:$J$17))</f>
        <v>0</v>
      </c>
      <c r="K7" s="14">
        <f>IF(SUM($K$11:$K$17)=0,0,MAX($K$11:$K$17))</f>
        <v>0</v>
      </c>
      <c r="L7" s="14">
        <f>IF(SUM($L$11:$L$17)=0,0,MAX($L$11:$L$17))</f>
        <v>0</v>
      </c>
      <c r="M7" s="14">
        <f>IF(SUM($M$11:$M$17)=0,0,MAX($M$11:$M$17))</f>
        <v>0</v>
      </c>
      <c r="N7" s="14">
        <f>IF(SUM($N$11:$N$17)=0,0,MAX($N$11:$N$17))</f>
        <v>0</v>
      </c>
      <c r="O7" s="14">
        <f>IF(SUM($O$11:$O$17)=0,0,MAX($O$11:$O$17))</f>
        <v>0</v>
      </c>
      <c r="P7" s="14">
        <f>IF(SUM($P$11:$P$17)=0,0,MAX($P$11:$P$17))</f>
        <v>0</v>
      </c>
      <c r="Q7" s="14">
        <f>IF(SUM($Q$11:$Q$17)=0,0,MAX($Q$11:$Q$17))</f>
        <v>0</v>
      </c>
      <c r="R7" s="14">
        <f>IF(SUM($R$11:$R$17)=0,0,MAX($R$11:$R$17))</f>
        <v>0</v>
      </c>
      <c r="S7" s="14">
        <f>IF(SUM($S$11:$S$17)=0,0,MAX($S$11:$S$17))</f>
        <v>0</v>
      </c>
      <c r="T7" s="14">
        <f>IF(SUM($T$11:$T$17)=0,0,MAX($T$11:$T$17))</f>
        <v>0</v>
      </c>
      <c r="U7" s="14">
        <f>IF(SUM($U$11:$U$17)=0,0,MAX($U$11:$U$17))</f>
        <v>0</v>
      </c>
    </row>
    <row r="8" spans="1:21" x14ac:dyDescent="0.25">
      <c r="A8" s="15" t="s">
        <v>46</v>
      </c>
      <c r="B8" s="14">
        <f>IFERROR(IF(ISODD(COUNTA($B$11:$B$17)),LARGE($B$11:$B$17,INT(COUNTA($B$11:$B$17)/2)+1),(LARGE($B$11:$B$17,INT(COUNTA($B$11:$B$17)/2)+1)+LARGE($B$11:$B$17,INT(COUNTA($B$11:$B$17)/2)))/2),IF(COUNT($B$11:$B$17)=COUNTA($B$11:$B$17)/2,SMALL($B$11:$B$17,1)/2, "Non-Detect"))</f>
        <v>0</v>
      </c>
      <c r="C8" s="14">
        <f>IFERROR(IF(ISODD(COUNTA($C$11:$C$17)),LARGE($C$11:$C$17,INT(COUNTA($C$11:$C$17)/2)+1),(LARGE($C$11:$C$17,INT(COUNTA($C$11:$C$17)/2)+1)+LARGE($C$11:$C$17,INT(COUNTA($C$11:$C$17)/2)))/2),IF(COUNT($C$11:$C$17)=COUNTA($C$11:$C$17)/2,SMALL($C$11:$C$17,1)/2, "Non-Detect"))</f>
        <v>0</v>
      </c>
      <c r="D8" s="14">
        <f>IFERROR(IF(ISODD(COUNTA($D$11:$D$17)),LARGE($D$11:$D$17,INT(COUNTA($D$11:$D$17)/2)+1),(LARGE($D$11:$D$17,INT(COUNTA($D$11:$D$17)/2)+1)+LARGE($D$11:$D$17,INT(COUNTA($D$11:$D$17)/2)))/2),IF(COUNT($D$11:$D$17)=COUNTA($D$11:$D$17)/2,SMALL($D$11:$D$17,1)/2, "Non-Detect"))</f>
        <v>0</v>
      </c>
      <c r="E8" s="14">
        <f>IFERROR(IF(ISODD(COUNTA($E$11:$E$17)),LARGE($E$11:$E$17,INT(COUNTA($E$11:$E$17)/2)+1),(LARGE($E$11:$E$17,INT(COUNTA($E$11:$E$17)/2)+1)+LARGE($E$11:$E$17,INT(COUNTA($E$11:$E$17)/2)))/2),IF(COUNT($E$11:$E$17)=COUNTA($E$11:$E$17)/2,SMALL($E$11:$E$17,1)/2, "Non-Detect"))</f>
        <v>0</v>
      </c>
      <c r="F8" s="14">
        <f>IFERROR(IF(ISODD(COUNTA($F$11:$F$17)),LARGE($F$11:$F$17,INT(COUNTA($F$11:$F$17)/2)+1),(LARGE($F$11:$F$17,INT(COUNTA($F$11:$F$17)/2)+1)+LARGE($F$11:$F$17,INT(COUNTA($F$11:$F$17)/2)))/2),IF(COUNT($F$11:$F$17)=COUNTA($F$11:$F$17)/2,SMALL($F$11:$F$17,1)/2, "Non-Detect"))</f>
        <v>0</v>
      </c>
      <c r="G8" s="14">
        <f>IFERROR(IF(ISODD(COUNTA($G$11:$G$17)),LARGE($G$11:$G$17,INT(COUNTA($G$11:$G$17)/2)+1),(LARGE($G$11:$G$17,INT(COUNTA($G$11:$G$17)/2)+1)+LARGE($G$11:$G$17,INT(COUNTA($G$11:$G$17)/2)))/2),IF(COUNT($G$11:$G$17)=COUNTA($G$11:$G$17)/2,SMALL($G$11:$G$17,1)/2, "Non-Detect"))</f>
        <v>0</v>
      </c>
      <c r="H8" s="14">
        <f>IFERROR(IF(ISODD(COUNTA($H$11:$H$17)),LARGE($H$11:$H$17,INT(COUNTA($H$11:$H$17)/2)+1),(LARGE($H$11:$H$17,INT(COUNTA($H$11:$H$17)/2)+1)+LARGE($H$11:$H$17,INT(COUNTA($H$11:$H$17)/2)))/2),IF(COUNT($H$11:$H$17)=COUNTA($H$11:$H$17)/2,SMALL($H$11:$H$17,1)/2, "Non-Detect"))</f>
        <v>0</v>
      </c>
      <c r="I8" s="14">
        <f>IFERROR(IF(ISODD(COUNTA($I$11:$I$17)),LARGE($I$11:$I$17,INT(COUNTA($I$11:$I$17)/2)+1),(LARGE($I$11:$I$17,INT(COUNTA($I$11:$I$17)/2)+1)+LARGE($I$11:$I$17,INT(COUNTA($I$11:$I$17)/2)))/2),IF(COUNT($I$11:$I$17)=COUNTA($I$11:$I$17)/2,SMALL($I$11:$I$17,1)/2, "Non-Detect"))</f>
        <v>0</v>
      </c>
      <c r="J8" s="14">
        <f>IFERROR(IF(ISODD(COUNTA($J$11:$J$17)),LARGE($J$11:$J$17,INT(COUNTA($J$11:$J$17)/2)+1),(LARGE($J$11:$J$17,INT(COUNTA($J$11:$J$17)/2)+1)+LARGE($J$11:$J$17,INT(COUNTA($J$11:$J$17)/2)))/2),IF(COUNT($J$11:$J$17)=COUNTA($J$11:$J$17)/2,SMALL($J$11:$J$17,1)/2, "Non-Detect"))</f>
        <v>0</v>
      </c>
      <c r="K8" s="14">
        <f>IFERROR(IF(ISODD(COUNTA($K$11:$K$17)),LARGE($K$11:$K$17,INT(COUNTA($K$11:$K$17)/2)+1),(LARGE($K$11:$K$17,INT(COUNTA($K$11:$K$17)/2)+1)+LARGE($K$11:$K$17,INT(COUNTA($K$11:$K$17)/2)))/2),IF(COUNT($K$11:$K$17)=COUNTA($K$11:$K$17)/2,SMALL($K$11:$K$17,1)/2, "Non-Detect"))</f>
        <v>0</v>
      </c>
      <c r="L8" s="14">
        <f>IFERROR(IF(ISODD(COUNTA($L$11:$L$17)),LARGE($L$11:$L$17,INT(COUNTA($L$11:$L$17)/2)+1),(LARGE($L$11:$L$17,INT(COUNTA($L$11:$L$17)/2)+1)+LARGE($L$11:$L$17,INT(COUNTA($L$11:$L$17)/2)))/2),IF(COUNT($L$11:$L$17)=COUNTA($L$11:$L$17)/2,SMALL($L$11:$L$17,1)/2, "Non-Detect"))</f>
        <v>0</v>
      </c>
      <c r="M8" s="14">
        <f>IFERROR(IF(ISODD(COUNTA($M$11:$M$17)),LARGE($M$11:$M$17,INT(COUNTA($M$11:$M$17)/2)+1),(LARGE($M$11:$M$17,INT(COUNTA($M$11:$M$17)/2)+1)+LARGE($M$11:$M$17,INT(COUNTA($M$11:$M$17)/2)))/2),IF(COUNT($M$11:$M$17)=COUNTA($M$11:$M$17)/2,SMALL($M$11:$M$17,1)/2, "Non-Detect"))</f>
        <v>0</v>
      </c>
      <c r="N8" s="14">
        <f>IFERROR(IF(ISODD(COUNTA($N$11:$N$17)),LARGE($N$11:$N$17,INT(COUNTA($N$11:$N$17)/2)+1),(LARGE($N$11:$N$17,INT(COUNTA($N$11:$N$17)/2)+1)+LARGE($N$11:$N$17,INT(COUNTA($N$11:$N$17)/2)))/2),IF(COUNT($N$11:$N$17)=COUNTA($N$11:$N$17)/2,SMALL($N$11:$N$17,1)/2, "Non-Detect"))</f>
        <v>0</v>
      </c>
      <c r="O8" s="14">
        <f>IFERROR(IF(ISODD(COUNTA($O$11:$O$17)),LARGE($O$11:$O$17,INT(COUNTA($O$11:$O$17)/2)+1),(LARGE($O$11:$O$17,INT(COUNTA($O$11:$O$17)/2)+1)+LARGE($O$11:$O$17,INT(COUNTA($O$11:$O$17)/2)))/2),IF(COUNT($O$11:$O$17)=COUNTA($O$11:$O$17)/2,SMALL($O$11:$O$17,1)/2, "Non-Detect"))</f>
        <v>0</v>
      </c>
      <c r="P8" s="14">
        <f>IFERROR(IF(ISODD(COUNTA($P$11:$P$17)),LARGE($P$11:$P$17,INT(COUNTA($P$11:$P$17)/2)+1),(LARGE($P$11:$P$17,INT(COUNTA($P$11:$P$17)/2)+1)+LARGE($P$11:$P$17,INT(COUNTA($P$11:$P$17)/2)))/2),IF(COUNT($P$11:$P$17)=COUNTA($P$11:$P$17)/2,SMALL($P$11:$P$17,1)/2, "Non-Detect"))</f>
        <v>0</v>
      </c>
      <c r="Q8" s="14">
        <f>IFERROR(IF(ISODD(COUNTA($Q$11:$Q$17)),LARGE($Q$11:$Q$17,INT(COUNTA($Q$11:$Q$17)/2)+1),(LARGE($Q$11:$Q$17,INT(COUNTA($Q$11:$Q$17)/2)+1)+LARGE($Q$11:$Q$17,INT(COUNTA($Q$11:$Q$17)/2)))/2),IF(COUNT($Q$11:$Q$17)=COUNTA($Q$11:$Q$17)/2,SMALL($Q$11:$Q$17,1)/2, "Non-Detect"))</f>
        <v>0</v>
      </c>
      <c r="R8" s="14">
        <f>IFERROR(IF(ISODD(COUNTA($R$11:$R$17)),LARGE($R$11:$R$17,INT(COUNTA($R$11:$R$17)/2)+1),(LARGE($R$11:$R$17,INT(COUNTA($R$11:$R$17)/2)+1)+LARGE($R$11:$R$17,INT(COUNTA($R$11:$R$17)/2)))/2),IF(COUNT($R$11:$R$17)=COUNTA($R$11:$R$17)/2,SMALL($R$11:$R$17,1)/2, "Non-Detect"))</f>
        <v>0</v>
      </c>
      <c r="S8" s="14">
        <f>IFERROR(IF(ISODD(COUNTA($S$11:$S$17)),LARGE($S$11:$S$17,INT(COUNTA($S$11:$S$17)/2)+1),(LARGE($S$11:$S$17,INT(COUNTA($S$11:$S$17)/2)+1)+LARGE($S$11:$S$17,INT(COUNTA($S$11:$S$17)/2)))/2),IF(COUNT($S$11:$S$17)=COUNTA($S$11:$S$17)/2,SMALL($S$11:$S$17,1)/2, "Non-Detect"))</f>
        <v>0</v>
      </c>
      <c r="T8" s="14">
        <f>IFERROR(IF(ISODD(COUNTA($T$11:$T$17)),LARGE($T$11:$T$17,INT(COUNTA($T$11:$T$17)/2)+1),(LARGE($T$11:$T$17,INT(COUNTA($T$11:$T$17)/2)+1)+LARGE($T$11:$T$17,INT(COUNTA($T$11:$T$17)/2)))/2),IF(COUNT($T$11:$T$17)=COUNTA($T$11:$T$17)/2,SMALL($T$11:$T$17,1)/2, "Non-Detect"))</f>
        <v>0</v>
      </c>
      <c r="U8" s="14">
        <f>IFERROR(IF(ISODD(COUNTA($U$11:$U$17)),LARGE($U$11:$U$17,INT(COUNTA($U$11:$U$17)/2)+1),(LARGE($U$11:$U$17,INT(COUNTA($U$11:$U$17)/2)+1)+LARGE($U$11:$U$17,INT(COUNTA($U$11:$U$17)/2)))/2),IF(COUNT($U$11:$U$17)=COUNTA($U$11:$U$17)/2,SMALL($U$11:$U$17,1)/2, "Non-Detect"))</f>
        <v>0</v>
      </c>
    </row>
    <row r="9" spans="1:21" x14ac:dyDescent="0.25">
      <c r="A9" s="15" t="s">
        <v>47</v>
      </c>
      <c r="B9" s="14" t="s">
        <v>60</v>
      </c>
      <c r="C9" s="14" t="s">
        <v>60</v>
      </c>
      <c r="D9" s="14" t="s">
        <v>60</v>
      </c>
      <c r="E9" s="14" t="s">
        <v>60</v>
      </c>
      <c r="F9" s="14" t="s">
        <v>60</v>
      </c>
      <c r="G9" s="14" t="s">
        <v>60</v>
      </c>
      <c r="H9" s="14" t="s">
        <v>60</v>
      </c>
      <c r="I9" s="14" t="s">
        <v>60</v>
      </c>
      <c r="J9" s="14" t="s">
        <v>60</v>
      </c>
      <c r="K9" s="14" t="s">
        <v>60</v>
      </c>
      <c r="L9" s="14" t="s">
        <v>60</v>
      </c>
      <c r="M9" s="14" t="s">
        <v>60</v>
      </c>
      <c r="N9" s="14" t="s">
        <v>60</v>
      </c>
      <c r="O9" s="14" t="s">
        <v>60</v>
      </c>
      <c r="P9" s="14" t="s">
        <v>60</v>
      </c>
      <c r="Q9" s="14" t="s">
        <v>60</v>
      </c>
      <c r="R9" s="14" t="s">
        <v>60</v>
      </c>
      <c r="S9" s="14" t="s">
        <v>60</v>
      </c>
      <c r="T9" s="14" t="s">
        <v>60</v>
      </c>
      <c r="U9" s="14" t="s">
        <v>60</v>
      </c>
    </row>
    <row r="10" spans="1:21" ht="42.75" x14ac:dyDescent="0.25">
      <c r="A10" s="13" t="s">
        <v>79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x14ac:dyDescent="0.25">
      <c r="A11" s="9">
        <v>42004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x14ac:dyDescent="0.25">
      <c r="A12" s="9">
        <v>42369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x14ac:dyDescent="0.25">
      <c r="A13" s="9">
        <v>42735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x14ac:dyDescent="0.25">
      <c r="A14" s="9">
        <v>43100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x14ac:dyDescent="0.25">
      <c r="A15" s="9">
        <v>43220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</row>
    <row r="16" spans="1:21" x14ac:dyDescent="0.25">
      <c r="A16" s="9">
        <v>43585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</row>
    <row r="17" spans="1:21" x14ac:dyDescent="0.25">
      <c r="A17" s="9">
        <v>43951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</row>
    <row r="18" spans="1:21" x14ac:dyDescent="0.25">
      <c r="A18" s="9">
        <v>44316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0.05</v>
      </c>
      <c r="L18" s="12">
        <v>0</v>
      </c>
      <c r="M18" s="12">
        <v>0</v>
      </c>
      <c r="N18" s="12">
        <v>0.1</v>
      </c>
      <c r="O18" s="12">
        <v>0</v>
      </c>
      <c r="P18" s="12">
        <v>0</v>
      </c>
      <c r="Q18" s="12">
        <v>0</v>
      </c>
      <c r="R18" s="12">
        <v>0</v>
      </c>
      <c r="S18" s="12">
        <v>0.09</v>
      </c>
      <c r="T18" s="12">
        <v>0</v>
      </c>
      <c r="U18" s="12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7B8C5-0143-49A9-900E-6061E7F24E3A}">
  <dimension ref="A1:O27"/>
  <sheetViews>
    <sheetView workbookViewId="0">
      <selection activeCell="D31" sqref="D31"/>
    </sheetView>
  </sheetViews>
  <sheetFormatPr defaultColWidth="8.7109375" defaultRowHeight="15" x14ac:dyDescent="0.25"/>
  <cols>
    <col min="1" max="1" width="15.5703125" style="10" customWidth="1"/>
    <col min="2" max="15" width="10.5703125" style="2" customWidth="1"/>
    <col min="16" max="16384" width="8.7109375" style="2"/>
  </cols>
  <sheetData>
    <row r="1" spans="1:15" x14ac:dyDescent="0.25">
      <c r="A1" s="7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42.75" x14ac:dyDescent="0.25">
      <c r="A2" s="8" t="s">
        <v>41</v>
      </c>
      <c r="B2" s="3" t="s">
        <v>67</v>
      </c>
      <c r="C2" s="3" t="s">
        <v>55</v>
      </c>
      <c r="D2" s="3" t="s">
        <v>4</v>
      </c>
      <c r="E2" s="3" t="s">
        <v>68</v>
      </c>
      <c r="F2" s="3" t="s">
        <v>69</v>
      </c>
      <c r="G2" s="3" t="s">
        <v>70</v>
      </c>
      <c r="H2" s="3" t="s">
        <v>62</v>
      </c>
      <c r="I2" s="3" t="s">
        <v>71</v>
      </c>
      <c r="J2" s="3" t="s">
        <v>72</v>
      </c>
      <c r="K2" s="3" t="s">
        <v>73</v>
      </c>
      <c r="L2" s="3" t="s">
        <v>74</v>
      </c>
      <c r="M2" s="3" t="s">
        <v>75</v>
      </c>
      <c r="N2" s="3" t="s">
        <v>76</v>
      </c>
      <c r="O2" s="3" t="s">
        <v>34</v>
      </c>
    </row>
    <row r="3" spans="1:15" ht="28.5" x14ac:dyDescent="0.25">
      <c r="A3" s="8"/>
      <c r="B3" s="3" t="s">
        <v>58</v>
      </c>
      <c r="C3" s="3" t="s">
        <v>58</v>
      </c>
      <c r="D3" s="3" t="s">
        <v>58</v>
      </c>
      <c r="E3" s="3" t="s">
        <v>58</v>
      </c>
      <c r="F3" s="3" t="s">
        <v>77</v>
      </c>
      <c r="G3" s="3" t="s">
        <v>77</v>
      </c>
      <c r="H3" s="3" t="s">
        <v>58</v>
      </c>
      <c r="I3" s="3" t="s">
        <v>58</v>
      </c>
      <c r="J3" s="3" t="s">
        <v>58</v>
      </c>
      <c r="K3" s="3" t="s">
        <v>58</v>
      </c>
      <c r="L3" s="3" t="s">
        <v>58</v>
      </c>
      <c r="M3" s="3" t="s">
        <v>58</v>
      </c>
      <c r="N3" s="3" t="s">
        <v>58</v>
      </c>
      <c r="O3" s="3" t="s">
        <v>58</v>
      </c>
    </row>
    <row r="4" spans="1:15" x14ac:dyDescent="0.25">
      <c r="A4" s="8" t="s">
        <v>42</v>
      </c>
      <c r="B4" s="4" t="s">
        <v>52</v>
      </c>
      <c r="C4" s="4" t="s">
        <v>52</v>
      </c>
      <c r="D4" s="4" t="s">
        <v>53</v>
      </c>
      <c r="E4" s="4" t="s">
        <v>52</v>
      </c>
      <c r="F4" s="4" t="s">
        <v>65</v>
      </c>
      <c r="G4" s="4" t="s">
        <v>65</v>
      </c>
      <c r="H4" s="4" t="s">
        <v>52</v>
      </c>
      <c r="I4" s="4" t="s">
        <v>48</v>
      </c>
      <c r="J4" s="4" t="s">
        <v>48</v>
      </c>
      <c r="K4" s="4" t="s">
        <v>48</v>
      </c>
      <c r="L4" s="4" t="s">
        <v>48</v>
      </c>
      <c r="M4" s="4" t="s">
        <v>48</v>
      </c>
      <c r="N4" s="4" t="s">
        <v>52</v>
      </c>
      <c r="O4" s="4" t="s">
        <v>66</v>
      </c>
    </row>
    <row r="5" spans="1:15" x14ac:dyDescent="0.25">
      <c r="A5" s="8" t="s">
        <v>43</v>
      </c>
      <c r="B5" s="4" t="s">
        <v>49</v>
      </c>
      <c r="C5" s="4" t="s">
        <v>49</v>
      </c>
      <c r="D5" s="4" t="s">
        <v>49</v>
      </c>
      <c r="E5" s="4" t="s">
        <v>49</v>
      </c>
      <c r="F5" s="4" t="s">
        <v>49</v>
      </c>
      <c r="G5" s="4" t="s">
        <v>49</v>
      </c>
      <c r="H5" s="4" t="s">
        <v>49</v>
      </c>
      <c r="I5" s="4" t="s">
        <v>49</v>
      </c>
      <c r="J5" s="4" t="s">
        <v>49</v>
      </c>
      <c r="K5" s="4" t="s">
        <v>49</v>
      </c>
      <c r="L5" s="4" t="s">
        <v>49</v>
      </c>
      <c r="M5" s="4" t="s">
        <v>49</v>
      </c>
      <c r="N5" s="4" t="s">
        <v>49</v>
      </c>
      <c r="O5" s="4" t="s">
        <v>49</v>
      </c>
    </row>
    <row r="6" spans="1:15" x14ac:dyDescent="0.25">
      <c r="A6" s="8" t="s">
        <v>44</v>
      </c>
      <c r="B6" s="4">
        <f>IF(COUNTIF($B$11:$B$26,"*&lt;*")&lt;&gt;0,0,MIN($B$11:$B$26))</f>
        <v>90</v>
      </c>
      <c r="C6" s="4">
        <f>IF(COUNTIF($C$11:$C$26,"*&lt;*")&lt;&gt;0,0,MIN($C$11:$C$26))</f>
        <v>0</v>
      </c>
      <c r="D6" s="4">
        <f>IF(COUNTIF($D$11:$D$26,"*&lt;*")&lt;&gt;0,0,MIN($D$11:$D$26))</f>
        <v>7.2</v>
      </c>
      <c r="E6" s="4">
        <f>IF(COUNTIF($E$11:$E$26,"*&lt;*")&lt;&gt;0,0,MIN($E$11:$E$26))</f>
        <v>0</v>
      </c>
      <c r="F6" s="4">
        <f>IF(COUNTIF($F$11:$F$26,"*&lt;*")&lt;&gt;0,0,MIN($F$11:$F$26))</f>
        <v>100</v>
      </c>
      <c r="G6" s="4">
        <f>IF(COUNTIF($G$11:$G$26,"*&lt;*")&lt;&gt;0,0,MIN($G$11:$G$26))</f>
        <v>100</v>
      </c>
      <c r="H6" s="4">
        <f>IF(COUNTIF($H$11:$H$26,"*&lt;*")&lt;&gt;0,0,MIN($H$11:$H$26))</f>
        <v>0</v>
      </c>
      <c r="I6" s="4">
        <f>IF(COUNTIF($I$11:$I$26,"*&lt;*")&lt;&gt;0,0,MIN($I$11:$I$26))</f>
        <v>0</v>
      </c>
      <c r="J6" s="4">
        <f>IF(COUNTIF($J$11:$J$26,"*&lt;*")&lt;&gt;0,0,MIN($J$11:$J$26))</f>
        <v>0</v>
      </c>
      <c r="K6" s="4">
        <f>IF(COUNTIF($K$11:$K$26,"*&lt;*")&lt;&gt;0,0,MIN($K$11:$K$26))</f>
        <v>0</v>
      </c>
      <c r="L6" s="4">
        <f>IF(COUNTIF($L$11:$L$26,"*&lt;*")&lt;&gt;0,0,MIN($L$11:$L$26))</f>
        <v>0</v>
      </c>
      <c r="M6" s="4">
        <f>IF(COUNTIF($M$11:$M$26,"*&lt;*")&lt;&gt;0,0,MIN($M$11:$M$26))</f>
        <v>0</v>
      </c>
      <c r="N6" s="4">
        <f>IF(COUNTIF($N$11:$N$26,"*&lt;*")&lt;&gt;0,0,MIN($N$11:$N$26))</f>
        <v>1.6</v>
      </c>
      <c r="O6" s="4">
        <f>IF(COUNTIF($O$11:$O$26,"*&lt;*")&lt;&gt;0,0,MIN($O$11:$O$26))</f>
        <v>0</v>
      </c>
    </row>
    <row r="7" spans="1:15" x14ac:dyDescent="0.25">
      <c r="A7" s="8" t="s">
        <v>45</v>
      </c>
      <c r="B7" s="4">
        <f>IF(SUM($B$11:$B$26)=0,0,MAX($B$11:$B$26))</f>
        <v>15600</v>
      </c>
      <c r="C7" s="4">
        <f>IF(SUM($C$11:$C$26)=0,0,MAX($C$11:$C$26))</f>
        <v>40.200000000000003</v>
      </c>
      <c r="D7" s="4">
        <f>IF(SUM($D$11:$D$26)=0,0,MAX($D$11:$D$26))</f>
        <v>8.4700000000000006</v>
      </c>
      <c r="E7" s="4">
        <f>IF(SUM($E$11:$E$26)=0,0,MAX($E$11:$E$26))</f>
        <v>0.127</v>
      </c>
      <c r="F7" s="4">
        <f>IF(SUM($F$11:$F$26)=0,0,MAX($F$11:$F$26))</f>
        <v>100</v>
      </c>
      <c r="G7" s="4">
        <f>IF(SUM($G$11:$G$26)=0,0,MAX($G$11:$G$26))</f>
        <v>100</v>
      </c>
      <c r="H7" s="4">
        <f>IF(SUM($H$11:$H$26)=0,0,MAX($H$11:$H$26))</f>
        <v>0.37</v>
      </c>
      <c r="I7" s="4">
        <f>IF(SUM($I$11:$I$26)=0,0,MAX($I$11:$I$26))</f>
        <v>0</v>
      </c>
      <c r="J7" s="4">
        <f>IF(SUM($J$11:$J$26)=0,0,MAX($J$11:$J$26))</f>
        <v>6.2</v>
      </c>
      <c r="K7" s="4">
        <f>IF(SUM($K$11:$K$26)=0,0,MAX($K$11:$K$26))</f>
        <v>25.8</v>
      </c>
      <c r="L7" s="4">
        <f>IF(SUM($L$11:$L$26)=0,0,MAX($L$11:$L$26))</f>
        <v>2.14</v>
      </c>
      <c r="M7" s="4">
        <f>IF(SUM($M$11:$M$26)=0,0,MAX($M$11:$M$26))</f>
        <v>95.9</v>
      </c>
      <c r="N7" s="4">
        <f>IF(SUM($N$11:$N$26)=0,0,MAX($N$11:$N$26))</f>
        <v>12.1</v>
      </c>
      <c r="O7" s="4">
        <f>IF(SUM($O$11:$O$26)=0,0,MAX($O$11:$O$26))</f>
        <v>1.5299999999999999E-2</v>
      </c>
    </row>
    <row r="8" spans="1:15" x14ac:dyDescent="0.25">
      <c r="A8" s="8" t="s">
        <v>46</v>
      </c>
      <c r="B8" s="4">
        <f>IFERROR(IF(ISODD(COUNTA($B$11:$B$26)),LARGE($B$11:$B$26,INT(COUNTA($B$11:$B$26)/2)+1),(LARGE($B$11:$B$26,INT(COUNTA($B$11:$B$26)/2)+1)+LARGE($B$11:$B$26,INT(COUNTA($B$11:$B$26)/2)))/2),IF(COUNT($B$11:$B$26)=COUNTA($B$11:$B$26)/2,SMALL($B$11:$B$26,1)/2, "Non-Detect"))</f>
        <v>207</v>
      </c>
      <c r="C8" s="4">
        <f>IFERROR(IF(ISODD(COUNTA($C$11:$C$26)),LARGE($C$11:$C$26,INT(COUNTA($C$11:$C$26)/2)+1),(LARGE($C$11:$C$26,INT(COUNTA($C$11:$C$26)/2)+1)+LARGE($C$11:$C$26,INT(COUNTA($C$11:$C$26)/2)))/2),IF(COUNT($C$11:$C$26)=COUNTA($C$11:$C$26)/2,SMALL($C$11:$C$26,1)/2, "Non-Detect"))</f>
        <v>5.0999999999999996</v>
      </c>
      <c r="D8" s="4">
        <f>IFERROR(IF(ISODD(COUNTA($D$11:$D$26)),LARGE($D$11:$D$26,INT(COUNTA($D$11:$D$26)/2)+1),(LARGE($D$11:$D$26,INT(COUNTA($D$11:$D$26)/2)+1)+LARGE($D$11:$D$26,INT(COUNTA($D$11:$D$26)/2)))/2),IF(COUNT($D$11:$D$26)=COUNTA($D$11:$D$26)/2,SMALL($D$11:$D$26,1)/2, "Non-Detect"))</f>
        <v>7.95</v>
      </c>
      <c r="E8" s="4">
        <f>IFERROR(IF(ISODD(COUNTA($E$11:$E$26)),LARGE($E$11:$E$26,INT(COUNTA($E$11:$E$26)/2)+1),(LARGE($E$11:$E$26,INT(COUNTA($E$11:$E$26)/2)+1)+LARGE($E$11:$E$26,INT(COUNTA($E$11:$E$26)/2)))/2),IF(COUNT($E$11:$E$26)=COUNTA($E$11:$E$26)/2,SMALL($E$11:$E$26,1)/2, "Non-Detect"))</f>
        <v>0</v>
      </c>
      <c r="F8" s="4">
        <f>IFERROR(IF(ISODD(COUNTA($F$11:$F$26)),LARGE($F$11:$F$26,INT(COUNTA($F$11:$F$26)/2)+1),(LARGE($F$11:$F$26,INT(COUNTA($F$11:$F$26)/2)+1)+LARGE($F$11:$F$26,INT(COUNTA($F$11:$F$26)/2)))/2),IF(COUNT($F$11:$F$26)=COUNTA($F$11:$F$26)/2,SMALL($F$11:$F$26,1)/2, "Non-Detect"))</f>
        <v>100</v>
      </c>
      <c r="G8" s="4">
        <f>IFERROR(IF(ISODD(COUNTA($G$11:$G$26)),LARGE($G$11:$G$26,INT(COUNTA($G$11:$G$26)/2)+1),(LARGE($G$11:$G$26,INT(COUNTA($G$11:$G$26)/2)+1)+LARGE($G$11:$G$26,INT(COUNTA($G$11:$G$26)/2)))/2),IF(COUNT($G$11:$G$26)=COUNTA($G$11:$G$26)/2,SMALL($G$11:$G$26,1)/2, "Non-Detect"))</f>
        <v>100</v>
      </c>
      <c r="H8" s="4">
        <f>IFERROR(IF(ISODD(COUNTA($H$11:$H$26)),LARGE($H$11:$H$26,INT(COUNTA($H$11:$H$26)/2)+1),(LARGE($H$11:$H$26,INT(COUNTA($H$11:$H$26)/2)+1)+LARGE($H$11:$H$26,INT(COUNTA($H$11:$H$26)/2)))/2),IF(COUNT($H$11:$H$26)=COUNTA($H$11:$H$26)/2,SMALL($H$11:$H$26,1)/2, "Non-Detect"))</f>
        <v>0</v>
      </c>
      <c r="I8" s="4">
        <f>IFERROR(IF(ISODD(COUNTA($I$11:$I$26)),LARGE($I$11:$I$26,INT(COUNTA($I$11:$I$26)/2)+1),(LARGE($I$11:$I$26,INT(COUNTA($I$11:$I$26)/2)+1)+LARGE($I$11:$I$26,INT(COUNTA($I$11:$I$26)/2)))/2),IF(COUNT($I$11:$I$26)=COUNTA($I$11:$I$26)/2,SMALL($I$11:$I$26,1)/2, "Non-Detect"))</f>
        <v>0</v>
      </c>
      <c r="J8" s="4">
        <f>IFERROR(IF(ISODD(COUNTA($J$11:$J$26)),LARGE($J$11:$J$26,INT(COUNTA($J$11:$J$26)/2)+1),(LARGE($J$11:$J$26,INT(COUNTA($J$11:$J$26)/2)+1)+LARGE($J$11:$J$26,INT(COUNTA($J$11:$J$26)/2)))/2),IF(COUNT($J$11:$J$26)=COUNTA($J$11:$J$26)/2,SMALL($J$11:$J$26,1)/2, "Non-Detect"))</f>
        <v>4.8</v>
      </c>
      <c r="K8" s="4">
        <f>IFERROR(IF(ISODD(COUNTA($K$11:$K$26)),LARGE($K$11:$K$26,INT(COUNTA($K$11:$K$26)/2)+1),(LARGE($K$11:$K$26,INT(COUNTA($K$11:$K$26)/2)+1)+LARGE($K$11:$K$26,INT(COUNTA($K$11:$K$26)/2)))/2),IF(COUNT($K$11:$K$26)=COUNTA($K$11:$K$26)/2,SMALL($K$11:$K$26,1)/2, "Non-Detect"))</f>
        <v>2.17</v>
      </c>
      <c r="L8" s="4">
        <f>IFERROR(IF(ISODD(COUNTA($L$11:$L$26)),LARGE($L$11:$L$26,INT(COUNTA($L$11:$L$26)/2)+1),(LARGE($L$11:$L$26,INT(COUNTA($L$11:$L$26)/2)+1)+LARGE($L$11:$L$26,INT(COUNTA($L$11:$L$26)/2)))/2),IF(COUNT($L$11:$L$26)=COUNTA($L$11:$L$26)/2,SMALL($L$11:$L$26,1)/2, "Non-Detect"))</f>
        <v>0</v>
      </c>
      <c r="M8" s="4">
        <f>IFERROR(IF(ISODD(COUNTA($M$11:$M$26)),LARGE($M$11:$M$26,INT(COUNTA($M$11:$M$26)/2)+1),(LARGE($M$11:$M$26,INT(COUNTA($M$11:$M$26)/2)+1)+LARGE($M$11:$M$26,INT(COUNTA($M$11:$M$26)/2)))/2),IF(COUNT($M$11:$M$26)=COUNTA($M$11:$M$26)/2,SMALL($M$11:$M$26,1)/2, "Non-Detect"))</f>
        <v>11.7</v>
      </c>
      <c r="N8" s="4">
        <f>IFERROR(IF(ISODD(COUNTA($N$11:$N$26)),LARGE($N$11:$N$26,INT(COUNTA($N$11:$N$26)/2)+1),(LARGE($N$11:$N$26,INT(COUNTA($N$11:$N$26)/2)+1)+LARGE($N$11:$N$26,INT(COUNTA($N$11:$N$26)/2)))/2),IF(COUNT($N$11:$N$26)=COUNTA($N$11:$N$26)/2,SMALL($N$11:$N$26,1)/2, "Non-Detect"))</f>
        <v>3.9</v>
      </c>
      <c r="O8" s="4">
        <f>IFERROR(IF(ISODD(COUNTA($O$11:$O$26)),LARGE($O$11:$O$26,INT(COUNTA($O$11:$O$26)/2)+1),(LARGE($O$11:$O$26,INT(COUNTA($O$11:$O$26)/2)+1)+LARGE($O$11:$O$26,INT(COUNTA($O$11:$O$26)/2)))/2),IF(COUNT($O$11:$O$26)=COUNTA($O$11:$O$26)/2,SMALL($O$11:$O$26,1)/2, "Non-Detect"))</f>
        <v>0</v>
      </c>
    </row>
    <row r="9" spans="1:15" x14ac:dyDescent="0.25">
      <c r="A9" s="8" t="s">
        <v>47</v>
      </c>
      <c r="B9" s="4" t="s">
        <v>60</v>
      </c>
      <c r="C9" s="4" t="s">
        <v>60</v>
      </c>
      <c r="D9" s="4" t="s">
        <v>60</v>
      </c>
      <c r="E9" s="4" t="s">
        <v>60</v>
      </c>
      <c r="F9" s="4" t="s">
        <v>60</v>
      </c>
      <c r="G9" s="4" t="s">
        <v>60</v>
      </c>
      <c r="H9" s="4" t="s">
        <v>60</v>
      </c>
      <c r="I9" s="4" t="s">
        <v>60</v>
      </c>
      <c r="J9" s="4" t="s">
        <v>60</v>
      </c>
      <c r="K9" s="4" t="s">
        <v>60</v>
      </c>
      <c r="L9" s="4" t="s">
        <v>60</v>
      </c>
      <c r="M9" s="4" t="s">
        <v>60</v>
      </c>
      <c r="N9" s="4" t="s">
        <v>60</v>
      </c>
      <c r="O9" s="4" t="s">
        <v>60</v>
      </c>
    </row>
    <row r="10" spans="1:15" ht="42.75" x14ac:dyDescent="0.25">
      <c r="A10" s="11" t="s">
        <v>79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x14ac:dyDescent="0.25">
      <c r="A12" s="9">
        <v>42094</v>
      </c>
      <c r="B12" s="5">
        <v>115</v>
      </c>
      <c r="C12" s="5">
        <v>27</v>
      </c>
      <c r="D12" s="5">
        <v>8.01</v>
      </c>
      <c r="E12" s="5">
        <v>0</v>
      </c>
      <c r="F12" s="5">
        <v>100</v>
      </c>
      <c r="G12" s="5">
        <v>100</v>
      </c>
      <c r="H12" s="5">
        <v>0</v>
      </c>
      <c r="I12" s="5">
        <v>0</v>
      </c>
      <c r="J12" s="5">
        <v>0</v>
      </c>
      <c r="K12" s="5">
        <v>25.8</v>
      </c>
      <c r="L12" s="5">
        <v>0</v>
      </c>
      <c r="M12" s="5">
        <v>95.9</v>
      </c>
      <c r="N12" s="5">
        <v>2.46</v>
      </c>
      <c r="O12" s="5">
        <v>0</v>
      </c>
    </row>
    <row r="13" spans="1:15" x14ac:dyDescent="0.25">
      <c r="A13" s="9">
        <v>42185</v>
      </c>
      <c r="B13" s="5">
        <v>150</v>
      </c>
      <c r="C13" s="5">
        <v>7</v>
      </c>
      <c r="D13" s="5">
        <v>8.19</v>
      </c>
      <c r="E13" s="5">
        <v>0</v>
      </c>
      <c r="F13" s="5">
        <v>100</v>
      </c>
      <c r="G13" s="5">
        <v>100</v>
      </c>
      <c r="H13" s="5">
        <v>0</v>
      </c>
      <c r="I13" s="5">
        <v>0</v>
      </c>
      <c r="J13" s="5">
        <v>5.8</v>
      </c>
      <c r="K13" s="5">
        <v>6.9</v>
      </c>
      <c r="L13" s="5">
        <v>0</v>
      </c>
      <c r="M13" s="5">
        <v>23.8</v>
      </c>
      <c r="N13" s="5">
        <v>3.9</v>
      </c>
      <c r="O13" s="5">
        <v>0</v>
      </c>
    </row>
    <row r="14" spans="1:15" x14ac:dyDescent="0.25">
      <c r="A14" s="9">
        <v>42277</v>
      </c>
      <c r="B14" s="5">
        <v>286</v>
      </c>
      <c r="C14" s="5">
        <v>10</v>
      </c>
      <c r="D14" s="5">
        <v>8.4700000000000006</v>
      </c>
      <c r="E14" s="5">
        <v>0</v>
      </c>
      <c r="F14" s="5">
        <v>100</v>
      </c>
      <c r="G14" s="5">
        <v>100</v>
      </c>
      <c r="H14" s="5">
        <v>0.13</v>
      </c>
      <c r="I14" s="5">
        <v>0</v>
      </c>
      <c r="J14" s="5">
        <v>5.3</v>
      </c>
      <c r="K14" s="5">
        <v>3.9</v>
      </c>
      <c r="L14" s="5">
        <v>0</v>
      </c>
      <c r="M14" s="5">
        <v>17.899999999999999</v>
      </c>
      <c r="N14" s="5">
        <v>7.8</v>
      </c>
      <c r="O14" s="5">
        <v>0</v>
      </c>
    </row>
    <row r="15" spans="1:15" x14ac:dyDescent="0.25">
      <c r="A15" s="9">
        <v>42369</v>
      </c>
      <c r="B15" s="5">
        <v>223</v>
      </c>
      <c r="C15" s="5">
        <v>0</v>
      </c>
      <c r="D15" s="5">
        <v>7.68</v>
      </c>
      <c r="E15" s="5">
        <v>0</v>
      </c>
      <c r="F15" s="5">
        <v>100</v>
      </c>
      <c r="G15" s="5">
        <v>100</v>
      </c>
      <c r="H15" s="5">
        <v>0</v>
      </c>
      <c r="I15" s="5">
        <v>0</v>
      </c>
      <c r="J15" s="5">
        <v>4.5999999999999996</v>
      </c>
      <c r="K15" s="5">
        <v>1.3</v>
      </c>
      <c r="L15" s="5">
        <v>0</v>
      </c>
      <c r="M15" s="5">
        <v>11.7</v>
      </c>
      <c r="N15" s="5">
        <v>3.9</v>
      </c>
      <c r="O15" s="5">
        <v>0</v>
      </c>
    </row>
    <row r="16" spans="1:15" x14ac:dyDescent="0.25">
      <c r="A16" s="9">
        <v>42460</v>
      </c>
      <c r="B16" s="5">
        <v>280</v>
      </c>
      <c r="C16" s="5">
        <v>5.0999999999999996</v>
      </c>
      <c r="D16" s="5">
        <v>7.95</v>
      </c>
      <c r="E16" s="5">
        <v>0</v>
      </c>
      <c r="F16" s="5">
        <v>100</v>
      </c>
      <c r="G16" s="5">
        <v>100</v>
      </c>
      <c r="H16" s="5">
        <v>0</v>
      </c>
      <c r="I16" s="5">
        <v>0</v>
      </c>
      <c r="J16" s="5">
        <v>4.8</v>
      </c>
      <c r="K16" s="5">
        <v>4.4000000000000004</v>
      </c>
      <c r="L16" s="5">
        <v>0</v>
      </c>
      <c r="M16" s="5">
        <v>43.6</v>
      </c>
      <c r="N16" s="5">
        <v>6</v>
      </c>
      <c r="O16" s="5" t="s">
        <v>36</v>
      </c>
    </row>
    <row r="17" spans="1:15" x14ac:dyDescent="0.25">
      <c r="A17" s="9">
        <v>42551</v>
      </c>
      <c r="B17" s="5">
        <v>90</v>
      </c>
      <c r="C17" s="5">
        <v>0</v>
      </c>
      <c r="D17" s="5">
        <v>8.4499999999999993</v>
      </c>
      <c r="E17" s="5">
        <v>0</v>
      </c>
      <c r="F17" s="5">
        <v>100</v>
      </c>
      <c r="G17" s="5">
        <v>100</v>
      </c>
      <c r="H17" s="5">
        <v>0</v>
      </c>
      <c r="I17" s="5">
        <v>0</v>
      </c>
      <c r="J17" s="5">
        <v>6.2</v>
      </c>
      <c r="K17" s="5">
        <v>0</v>
      </c>
      <c r="L17" s="5">
        <v>0</v>
      </c>
      <c r="M17" s="5">
        <v>0</v>
      </c>
      <c r="N17" s="5">
        <v>3.4</v>
      </c>
      <c r="O17" s="5">
        <v>0</v>
      </c>
    </row>
    <row r="18" spans="1:15" x14ac:dyDescent="0.25">
      <c r="A18" s="9">
        <v>42643</v>
      </c>
      <c r="B18" s="5" t="s">
        <v>5</v>
      </c>
      <c r="C18" s="5" t="s">
        <v>5</v>
      </c>
      <c r="D18" s="5" t="s">
        <v>5</v>
      </c>
      <c r="E18" s="5" t="s">
        <v>5</v>
      </c>
      <c r="F18" s="5" t="s">
        <v>5</v>
      </c>
      <c r="G18" s="5" t="s">
        <v>5</v>
      </c>
      <c r="H18" s="5" t="s">
        <v>5</v>
      </c>
      <c r="I18" s="5" t="s">
        <v>5</v>
      </c>
      <c r="J18" s="5" t="s">
        <v>5</v>
      </c>
      <c r="K18" s="5" t="s">
        <v>5</v>
      </c>
      <c r="L18" s="5" t="s">
        <v>5</v>
      </c>
      <c r="M18" s="5" t="s">
        <v>5</v>
      </c>
      <c r="N18" s="5" t="s">
        <v>5</v>
      </c>
      <c r="O18" s="5" t="s">
        <v>5</v>
      </c>
    </row>
    <row r="19" spans="1:15" x14ac:dyDescent="0.25">
      <c r="A19" s="9">
        <v>42735</v>
      </c>
      <c r="B19" s="5">
        <v>207</v>
      </c>
      <c r="C19" s="5">
        <v>40.200000000000003</v>
      </c>
      <c r="D19" s="5">
        <v>8.35</v>
      </c>
      <c r="E19" s="5">
        <v>0</v>
      </c>
      <c r="F19" s="5">
        <v>100</v>
      </c>
      <c r="G19" s="5">
        <v>100</v>
      </c>
      <c r="H19" s="5">
        <v>0</v>
      </c>
      <c r="I19" s="5">
        <v>0</v>
      </c>
      <c r="J19" s="5">
        <v>5.4</v>
      </c>
      <c r="K19" s="5">
        <v>6</v>
      </c>
      <c r="L19" s="5">
        <v>0</v>
      </c>
      <c r="M19" s="5">
        <v>24.1</v>
      </c>
      <c r="N19" s="5">
        <v>4.2</v>
      </c>
      <c r="O19" s="5">
        <v>2.1000000000000001E-4</v>
      </c>
    </row>
    <row r="20" spans="1:15" x14ac:dyDescent="0.25">
      <c r="A20" s="9">
        <v>42825</v>
      </c>
      <c r="B20" s="5">
        <v>248</v>
      </c>
      <c r="C20" s="5">
        <v>1.6</v>
      </c>
      <c r="D20" s="5">
        <v>7.58</v>
      </c>
      <c r="E20" s="5">
        <v>0</v>
      </c>
      <c r="F20" s="5">
        <v>100</v>
      </c>
      <c r="G20" s="5">
        <v>100</v>
      </c>
      <c r="H20" s="5">
        <v>0</v>
      </c>
      <c r="I20" s="5">
        <v>0</v>
      </c>
      <c r="J20" s="5">
        <v>4.0999999999999996</v>
      </c>
      <c r="K20" s="5">
        <v>1.7</v>
      </c>
      <c r="L20" s="5">
        <v>0.93</v>
      </c>
      <c r="M20" s="5">
        <v>4.5</v>
      </c>
      <c r="N20" s="5">
        <v>3.4</v>
      </c>
      <c r="O20" s="5">
        <v>2.4000000000000001E-4</v>
      </c>
    </row>
    <row r="21" spans="1:15" x14ac:dyDescent="0.25">
      <c r="A21" s="9">
        <v>42916</v>
      </c>
      <c r="B21" s="5">
        <v>204</v>
      </c>
      <c r="C21" s="5">
        <v>1.8</v>
      </c>
      <c r="D21" s="5">
        <v>7.82</v>
      </c>
      <c r="E21" s="5">
        <v>3.1E-2</v>
      </c>
      <c r="F21" s="5">
        <v>100</v>
      </c>
      <c r="G21" s="5">
        <v>100</v>
      </c>
      <c r="H21" s="5">
        <v>0.37</v>
      </c>
      <c r="I21" s="5">
        <v>0</v>
      </c>
      <c r="J21" s="5">
        <v>4.88</v>
      </c>
      <c r="K21" s="5">
        <v>2.17</v>
      </c>
      <c r="L21" s="5">
        <v>2.14</v>
      </c>
      <c r="M21" s="5">
        <v>10.6</v>
      </c>
      <c r="N21" s="5">
        <v>7.16</v>
      </c>
      <c r="O21" s="5">
        <v>0</v>
      </c>
    </row>
    <row r="22" spans="1:15" x14ac:dyDescent="0.25">
      <c r="A22" s="9">
        <v>43008</v>
      </c>
      <c r="B22" s="5">
        <v>446</v>
      </c>
      <c r="C22" s="5">
        <v>3.7</v>
      </c>
      <c r="D22" s="5">
        <v>7.55</v>
      </c>
      <c r="E22" s="5">
        <v>0.127</v>
      </c>
      <c r="F22" s="5">
        <v>100</v>
      </c>
      <c r="G22" s="5">
        <v>100</v>
      </c>
      <c r="H22" s="5">
        <v>0.16</v>
      </c>
      <c r="I22" s="5">
        <v>0</v>
      </c>
      <c r="J22" s="5">
        <v>1.78</v>
      </c>
      <c r="K22" s="5">
        <v>0</v>
      </c>
      <c r="L22" s="5">
        <v>1.45</v>
      </c>
      <c r="M22" s="5">
        <v>0</v>
      </c>
      <c r="N22" s="5">
        <v>12.1</v>
      </c>
      <c r="O22" s="5">
        <v>0</v>
      </c>
    </row>
    <row r="23" spans="1:15" x14ac:dyDescent="0.25">
      <c r="A23" s="9">
        <v>43100</v>
      </c>
      <c r="B23" s="5">
        <v>104</v>
      </c>
      <c r="C23" s="5">
        <v>6.5</v>
      </c>
      <c r="D23" s="5">
        <v>7.2</v>
      </c>
      <c r="E23" s="5">
        <v>3.3000000000000002E-2</v>
      </c>
      <c r="F23" s="5">
        <v>100</v>
      </c>
      <c r="G23" s="5">
        <v>100</v>
      </c>
      <c r="H23" s="5">
        <v>0.16</v>
      </c>
      <c r="I23" s="5">
        <v>0</v>
      </c>
      <c r="J23" s="5">
        <v>5.0999999999999996</v>
      </c>
      <c r="K23" s="5">
        <v>4.3</v>
      </c>
      <c r="L23" s="5">
        <v>0</v>
      </c>
      <c r="M23" s="5">
        <v>0</v>
      </c>
      <c r="N23" s="5">
        <v>2.74</v>
      </c>
      <c r="O23" s="5">
        <v>0</v>
      </c>
    </row>
    <row r="24" spans="1:15" x14ac:dyDescent="0.25">
      <c r="A24" s="9">
        <v>43373</v>
      </c>
      <c r="B24" s="5">
        <v>183</v>
      </c>
      <c r="C24" s="5">
        <v>7</v>
      </c>
      <c r="D24" s="5">
        <v>8.1999999999999993</v>
      </c>
      <c r="E24" s="5">
        <v>3.2000000000000001E-2</v>
      </c>
      <c r="F24" s="5">
        <v>100</v>
      </c>
      <c r="G24" s="5">
        <v>100</v>
      </c>
      <c r="H24" s="5">
        <v>0.28999999999999998</v>
      </c>
      <c r="I24" s="5">
        <v>0</v>
      </c>
      <c r="J24" s="5">
        <v>5.5</v>
      </c>
      <c r="K24" s="5">
        <v>2.5</v>
      </c>
      <c r="L24" s="5">
        <v>2</v>
      </c>
      <c r="M24" s="5">
        <v>39</v>
      </c>
      <c r="N24" s="5">
        <v>7.94</v>
      </c>
      <c r="O24" s="5">
        <v>0</v>
      </c>
    </row>
    <row r="25" spans="1:15" x14ac:dyDescent="0.25">
      <c r="A25" s="9">
        <v>43738</v>
      </c>
      <c r="B25" s="5">
        <v>270</v>
      </c>
      <c r="C25" s="5">
        <v>0</v>
      </c>
      <c r="D25" s="5">
        <v>8.4</v>
      </c>
      <c r="E25" s="5">
        <v>0.02</v>
      </c>
      <c r="F25" s="5">
        <v>100</v>
      </c>
      <c r="G25" s="5">
        <v>100</v>
      </c>
      <c r="H25" s="5">
        <v>0.11</v>
      </c>
      <c r="I25" s="5">
        <v>0</v>
      </c>
      <c r="J25" s="5">
        <v>4.5999999999999996</v>
      </c>
      <c r="K25" s="5">
        <v>1.4</v>
      </c>
      <c r="L25" s="5">
        <v>1.1000000000000001</v>
      </c>
      <c r="M25" s="5">
        <v>0</v>
      </c>
      <c r="N25" s="5">
        <v>6.7</v>
      </c>
      <c r="O25" s="5">
        <v>0</v>
      </c>
    </row>
    <row r="26" spans="1:15" x14ac:dyDescent="0.25">
      <c r="A26" s="9">
        <v>44104</v>
      </c>
      <c r="B26" s="5">
        <v>15600</v>
      </c>
      <c r="C26" s="5">
        <v>15.5</v>
      </c>
      <c r="D26" s="5">
        <v>7.63</v>
      </c>
      <c r="E26" s="5">
        <v>0.11</v>
      </c>
      <c r="F26" s="5">
        <v>100</v>
      </c>
      <c r="G26" s="5">
        <v>100</v>
      </c>
      <c r="H26" s="5">
        <v>2.1000000000000001E-2</v>
      </c>
      <c r="I26" s="5">
        <v>0</v>
      </c>
      <c r="J26" s="5">
        <v>0</v>
      </c>
      <c r="K26" s="5">
        <v>0</v>
      </c>
      <c r="L26" s="5">
        <v>0</v>
      </c>
      <c r="M26" s="5">
        <v>25</v>
      </c>
      <c r="N26" s="5">
        <v>1.6</v>
      </c>
      <c r="O26" s="5">
        <v>1.5299999999999999E-2</v>
      </c>
    </row>
    <row r="27" spans="1:15" x14ac:dyDescent="0.25">
      <c r="A27" s="9">
        <v>44469</v>
      </c>
      <c r="B27" s="5">
        <v>500</v>
      </c>
      <c r="C27" s="5">
        <v>25.3</v>
      </c>
      <c r="D27" s="5">
        <v>8.32</v>
      </c>
      <c r="E27" s="5">
        <v>0.03</v>
      </c>
      <c r="F27" s="5">
        <v>100</v>
      </c>
      <c r="G27" s="5">
        <v>100</v>
      </c>
      <c r="H27" s="5">
        <v>0</v>
      </c>
      <c r="I27" s="5">
        <v>0</v>
      </c>
      <c r="J27" s="5">
        <v>7.2</v>
      </c>
      <c r="K27" s="5">
        <v>0.7</v>
      </c>
      <c r="L27" s="5">
        <v>166</v>
      </c>
      <c r="M27" s="5">
        <v>9</v>
      </c>
      <c r="N27" s="5">
        <v>5.7</v>
      </c>
      <c r="O27" s="5">
        <v>0</v>
      </c>
    </row>
  </sheetData>
  <sortState xmlns:xlrd2="http://schemas.microsoft.com/office/spreadsheetml/2017/richdata2" columnSort="1" ref="B1:O23">
    <sortCondition ref="B1:O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D636E-0C03-4836-9DD8-D8922B678AAE}">
  <dimension ref="A1:U27"/>
  <sheetViews>
    <sheetView workbookViewId="0">
      <selection activeCell="D31" sqref="D31"/>
    </sheetView>
  </sheetViews>
  <sheetFormatPr defaultColWidth="8.7109375" defaultRowHeight="15" x14ac:dyDescent="0.25"/>
  <cols>
    <col min="1" max="1" width="15.5703125" style="10" customWidth="1"/>
    <col min="2" max="21" width="10.5703125" style="2" customWidth="1"/>
    <col min="22" max="16384" width="8.7109375" style="2"/>
  </cols>
  <sheetData>
    <row r="1" spans="1:21" x14ac:dyDescent="0.25">
      <c r="A1" s="7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42.75" x14ac:dyDescent="0.25">
      <c r="A2" s="8" t="s">
        <v>41</v>
      </c>
      <c r="B2" s="3" t="s">
        <v>13</v>
      </c>
      <c r="C2" s="3" t="s">
        <v>14</v>
      </c>
      <c r="D2" s="3" t="s">
        <v>15</v>
      </c>
      <c r="E2" s="3" t="s">
        <v>1</v>
      </c>
      <c r="F2" s="3" t="s">
        <v>16</v>
      </c>
      <c r="G2" s="3" t="s">
        <v>2</v>
      </c>
      <c r="H2" s="3" t="s">
        <v>17</v>
      </c>
      <c r="I2" s="3" t="s">
        <v>18</v>
      </c>
      <c r="J2" s="3" t="s">
        <v>19</v>
      </c>
      <c r="K2" s="3" t="s">
        <v>20</v>
      </c>
      <c r="L2" s="3" t="s">
        <v>22</v>
      </c>
      <c r="M2" s="3" t="s">
        <v>23</v>
      </c>
      <c r="N2" s="3" t="s">
        <v>24</v>
      </c>
      <c r="O2" s="3" t="s">
        <v>25</v>
      </c>
      <c r="P2" s="3" t="s">
        <v>26</v>
      </c>
      <c r="Q2" s="3" t="s">
        <v>3</v>
      </c>
      <c r="R2" s="3" t="s">
        <v>27</v>
      </c>
      <c r="S2" s="3" t="s">
        <v>29</v>
      </c>
      <c r="T2" s="3" t="s">
        <v>31</v>
      </c>
      <c r="U2" s="3" t="s">
        <v>32</v>
      </c>
    </row>
    <row r="3" spans="1:21" x14ac:dyDescent="0.25">
      <c r="A3" s="8"/>
      <c r="B3" s="3" t="s">
        <v>58</v>
      </c>
      <c r="C3" s="3" t="s">
        <v>58</v>
      </c>
      <c r="D3" s="3" t="s">
        <v>58</v>
      </c>
      <c r="E3" s="3" t="s">
        <v>58</v>
      </c>
      <c r="F3" s="3" t="s">
        <v>58</v>
      </c>
      <c r="G3" s="3" t="s">
        <v>58</v>
      </c>
      <c r="H3" s="3" t="s">
        <v>58</v>
      </c>
      <c r="I3" s="3" t="s">
        <v>58</v>
      </c>
      <c r="J3" s="3" t="s">
        <v>58</v>
      </c>
      <c r="K3" s="3" t="s">
        <v>58</v>
      </c>
      <c r="L3" s="3" t="s">
        <v>58</v>
      </c>
      <c r="M3" s="3" t="s">
        <v>58</v>
      </c>
      <c r="N3" s="3" t="s">
        <v>58</v>
      </c>
      <c r="O3" s="3" t="s">
        <v>58</v>
      </c>
      <c r="P3" s="3" t="s">
        <v>58</v>
      </c>
      <c r="Q3" s="3" t="s">
        <v>58</v>
      </c>
      <c r="R3" s="3" t="s">
        <v>58</v>
      </c>
      <c r="S3" s="3" t="s">
        <v>58</v>
      </c>
      <c r="T3" s="3" t="s">
        <v>58</v>
      </c>
      <c r="U3" s="3" t="s">
        <v>58</v>
      </c>
    </row>
    <row r="4" spans="1:21" x14ac:dyDescent="0.25">
      <c r="A4" s="8" t="s">
        <v>42</v>
      </c>
      <c r="B4" s="4" t="s">
        <v>48</v>
      </c>
      <c r="C4" s="4" t="s">
        <v>48</v>
      </c>
      <c r="D4" s="4" t="s">
        <v>48</v>
      </c>
      <c r="E4" s="4" t="s">
        <v>48</v>
      </c>
      <c r="F4" s="4" t="s">
        <v>48</v>
      </c>
      <c r="G4" s="4" t="s">
        <v>48</v>
      </c>
      <c r="H4" s="4" t="s">
        <v>48</v>
      </c>
      <c r="I4" s="4" t="s">
        <v>48</v>
      </c>
      <c r="J4" s="4" t="s">
        <v>48</v>
      </c>
      <c r="K4" s="4" t="s">
        <v>48</v>
      </c>
      <c r="L4" s="4" t="s">
        <v>48</v>
      </c>
      <c r="M4" s="4" t="s">
        <v>48</v>
      </c>
      <c r="N4" s="4" t="s">
        <v>48</v>
      </c>
      <c r="O4" s="4" t="s">
        <v>48</v>
      </c>
      <c r="P4" s="4" t="s">
        <v>48</v>
      </c>
      <c r="Q4" s="4" t="s">
        <v>48</v>
      </c>
      <c r="R4" s="4" t="s">
        <v>48</v>
      </c>
      <c r="S4" s="4" t="s">
        <v>48</v>
      </c>
      <c r="T4" s="4" t="s">
        <v>48</v>
      </c>
      <c r="U4" s="4" t="s">
        <v>48</v>
      </c>
    </row>
    <row r="5" spans="1:21" x14ac:dyDescent="0.25">
      <c r="A5" s="8" t="s">
        <v>43</v>
      </c>
      <c r="B5" s="4" t="s">
        <v>49</v>
      </c>
      <c r="C5" s="4" t="s">
        <v>49</v>
      </c>
      <c r="D5" s="4" t="s">
        <v>49</v>
      </c>
      <c r="E5" s="4" t="s">
        <v>49</v>
      </c>
      <c r="F5" s="4" t="s">
        <v>49</v>
      </c>
      <c r="G5" s="4" t="s">
        <v>49</v>
      </c>
      <c r="H5" s="4" t="s">
        <v>49</v>
      </c>
      <c r="I5" s="4" t="s">
        <v>49</v>
      </c>
      <c r="J5" s="4" t="s">
        <v>49</v>
      </c>
      <c r="K5" s="4" t="s">
        <v>49</v>
      </c>
      <c r="L5" s="4" t="s">
        <v>49</v>
      </c>
      <c r="M5" s="4" t="s">
        <v>49</v>
      </c>
      <c r="N5" s="4" t="s">
        <v>49</v>
      </c>
      <c r="O5" s="4" t="s">
        <v>49</v>
      </c>
      <c r="P5" s="4" t="s">
        <v>49</v>
      </c>
      <c r="Q5" s="4" t="s">
        <v>49</v>
      </c>
      <c r="R5" s="4" t="s">
        <v>49</v>
      </c>
      <c r="S5" s="4" t="s">
        <v>49</v>
      </c>
      <c r="T5" s="4" t="s">
        <v>49</v>
      </c>
      <c r="U5" s="4" t="s">
        <v>49</v>
      </c>
    </row>
    <row r="6" spans="1:21" x14ac:dyDescent="0.25">
      <c r="A6" s="8" t="s">
        <v>44</v>
      </c>
      <c r="B6" s="4">
        <f>IF(COUNTIF($B$11:$B$26,"*&lt;*")&lt;&gt;0,0,MIN($B$11:$B$26))</f>
        <v>0</v>
      </c>
      <c r="C6" s="4">
        <f>IF(COUNTIF($C$11:$C$26,"*&lt;*")&lt;&gt;0,0,MIN($C$11:$C$26))</f>
        <v>0</v>
      </c>
      <c r="D6" s="4">
        <f>IF(COUNTIF($D$11:$D$26,"*&lt;*")&lt;&gt;0,0,MIN($D$11:$D$26))</f>
        <v>0</v>
      </c>
      <c r="E6" s="4">
        <f>IF(COUNTIF($E$11:$E$26,"*&lt;*")&lt;&gt;0,0,MIN($E$11:$E$26))</f>
        <v>0</v>
      </c>
      <c r="F6" s="4">
        <f>IF(COUNTIF($F$11:$F$26,"*&lt;*")&lt;&gt;0,0,MIN($F$11:$F$26))</f>
        <v>0</v>
      </c>
      <c r="G6" s="4">
        <f>IF(COUNTIF($G$11:$G$26,"*&lt;*")&lt;&gt;0,0,MIN($G$11:$G$26))</f>
        <v>0</v>
      </c>
      <c r="H6" s="4">
        <f>IF(COUNTIF($H$11:$H$26,"*&lt;*")&lt;&gt;0,0,MIN($H$11:$H$26))</f>
        <v>0</v>
      </c>
      <c r="I6" s="4">
        <f>IF(COUNTIF($I$11:$I$26,"*&lt;*")&lt;&gt;0,0,MIN($I$11:$I$26))</f>
        <v>0</v>
      </c>
      <c r="J6" s="4">
        <f>IF(COUNTIF($J$11:$J$26,"*&lt;*")&lt;&gt;0,0,MIN($J$11:$J$26))</f>
        <v>0</v>
      </c>
      <c r="K6" s="4">
        <f>IF(COUNTIF($K$11:$K$26,"*&lt;*")&lt;&gt;0,0,MIN($K$11:$K$26))</f>
        <v>0</v>
      </c>
      <c r="L6" s="4">
        <f>IF(COUNTIF($L$11:$L$26,"*&lt;*")&lt;&gt;0,0,MIN($L$11:$L$26))</f>
        <v>0</v>
      </c>
      <c r="M6" s="4">
        <f>IF(COUNTIF($M$11:$M$26,"*&lt;*")&lt;&gt;0,0,MIN($M$11:$M$26))</f>
        <v>0</v>
      </c>
      <c r="N6" s="4">
        <f>IF(COUNTIF($N$11:$N$26,"*&lt;*")&lt;&gt;0,0,MIN($N$11:$N$26))</f>
        <v>0</v>
      </c>
      <c r="O6" s="4">
        <f>IF(COUNTIF($O$11:$O$26,"*&lt;*")&lt;&gt;0,0,MIN($O$11:$O$26))</f>
        <v>0</v>
      </c>
      <c r="P6" s="4">
        <f>IF(COUNTIF($P$11:$P$26,"*&lt;*")&lt;&gt;0,0,MIN($P$11:$P$26))</f>
        <v>0</v>
      </c>
      <c r="Q6" s="4">
        <f>IF(COUNTIF($Q$11:$Q$26,"*&lt;*")&lt;&gt;0,0,MIN($Q$11:$Q$26))</f>
        <v>0</v>
      </c>
      <c r="R6" s="4">
        <f>IF(COUNTIF($R$11:$R$26,"*&lt;*")&lt;&gt;0,0,MIN($R$11:$R$26))</f>
        <v>0</v>
      </c>
      <c r="S6" s="4">
        <f>IF(COUNTIF($S$11:$S$26,"*&lt;*")&lt;&gt;0,0,MIN($S$11:$S$26))</f>
        <v>0</v>
      </c>
      <c r="T6" s="4">
        <f>IF(COUNTIF($T$11:$T$26,"*&lt;*")&lt;&gt;0,0,MIN($T$11:$T$26))</f>
        <v>0</v>
      </c>
      <c r="U6" s="4">
        <f>IF(COUNTIF($U$11:$U$26,"*&lt;*")&lt;&gt;0,0,MIN($U$11:$U$26))</f>
        <v>0</v>
      </c>
    </row>
    <row r="7" spans="1:21" x14ac:dyDescent="0.25">
      <c r="A7" s="8" t="s">
        <v>45</v>
      </c>
      <c r="B7" s="4">
        <f>IF(SUM($B$11:$B$26)=0,0,MAX($B$11:$B$26))</f>
        <v>5.8000000000000003E-2</v>
      </c>
      <c r="C7" s="4">
        <f>IF(SUM($C$11:$C$26)=0,0,MAX($C$11:$C$26))</f>
        <v>0</v>
      </c>
      <c r="D7" s="4">
        <f>IF(SUM($D$11:$D$26)=0,0,MAX($D$11:$D$26))</f>
        <v>7.3999999999999996E-2</v>
      </c>
      <c r="E7" s="4">
        <f>IF(SUM($E$11:$E$26)=0,0,MAX($E$11:$E$26))</f>
        <v>0</v>
      </c>
      <c r="F7" s="4">
        <f>IF(SUM($F$11:$F$26)=0,0,MAX($F$11:$F$26))</f>
        <v>4.8000000000000001E-2</v>
      </c>
      <c r="G7" s="4">
        <f>IF(SUM($G$11:$G$26)=0,0,MAX($G$11:$G$26))</f>
        <v>4.5999999999999999E-2</v>
      </c>
      <c r="H7" s="4">
        <f>IF(SUM($H$11:$H$26)=0,0,MAX($H$11:$H$26))</f>
        <v>6.3E-2</v>
      </c>
      <c r="I7" s="4">
        <f>IF(SUM($I$11:$I$26)=0,0,MAX($I$11:$I$26))</f>
        <v>5.1999999999999998E-2</v>
      </c>
      <c r="J7" s="4">
        <f>IF(SUM($J$11:$J$26)=0,0,MAX($J$11:$J$26))</f>
        <v>4.9000000000000002E-2</v>
      </c>
      <c r="K7" s="4">
        <f>IF(SUM($K$11:$K$26)=0,0,MAX($K$11:$K$26))</f>
        <v>5.6000000000000001E-2</v>
      </c>
      <c r="L7" s="4">
        <f>IF(SUM($L$11:$L$26)=0,0,MAX($L$11:$L$26))</f>
        <v>4.2999999999999997E-2</v>
      </c>
      <c r="M7" s="4">
        <f>IF(SUM($M$11:$M$26)=0,0,MAX($M$11:$M$26))</f>
        <v>0</v>
      </c>
      <c r="N7" s="4">
        <f>IF(SUM($N$11:$N$26)=0,0,MAX($N$11:$N$26))</f>
        <v>0.16700000000000001</v>
      </c>
      <c r="O7" s="4">
        <f>IF(SUM($O$11:$O$26)=0,0,MAX($O$11:$O$26))</f>
        <v>6.9000000000000006E-2</v>
      </c>
      <c r="P7" s="4">
        <f>IF(SUM($P$11:$P$26)=0,0,MAX($P$11:$P$26))</f>
        <v>5.2999999999999999E-2</v>
      </c>
      <c r="Q7" s="4">
        <f>IF(SUM($Q$11:$Q$26)=0,0,MAX($Q$11:$Q$26))</f>
        <v>0.14199999999999999</v>
      </c>
      <c r="R7" s="4">
        <f>IF(SUM($R$11:$R$26)=0,0,MAX($R$11:$R$26))</f>
        <v>0.17100000000000001</v>
      </c>
      <c r="S7" s="4">
        <f>IF(SUM($S$11:$S$26)=0,0,MAX($S$11:$S$26))</f>
        <v>9.6000000000000002E-2</v>
      </c>
      <c r="T7" s="4">
        <f>IF(SUM($T$11:$T$26)=0,0,MAX($T$11:$T$26))</f>
        <v>0</v>
      </c>
      <c r="U7" s="4">
        <f>IF(SUM($U$11:$U$26)=0,0,MAX($U$11:$U$26))</f>
        <v>0</v>
      </c>
    </row>
    <row r="8" spans="1:21" x14ac:dyDescent="0.25">
      <c r="A8" s="8" t="s">
        <v>46</v>
      </c>
      <c r="B8" s="4">
        <f>IFERROR(IF(ISODD(COUNTA($B$11:$B$26)),LARGE($B$11:$B$26,INT(COUNTA($B$11:$B$26)/2)+1),(LARGE($B$11:$B$26,INT(COUNTA($B$11:$B$26)/2)+1)+LARGE($B$11:$B$26,INT(COUNTA($B$11:$B$26)/2)))/2),IF(COUNT($B$11:$B$26)=COUNTA($B$11:$B$26)/2,SMALL($B$11:$B$26,1)/2, "Non-Detect"))</f>
        <v>0</v>
      </c>
      <c r="C8" s="4">
        <f>IFERROR(IF(ISODD(COUNTA($C$11:$C$26)),LARGE($C$11:$C$26,INT(COUNTA($C$11:$C$26)/2)+1),(LARGE($C$11:$C$26,INT(COUNTA($C$11:$C$26)/2)+1)+LARGE($C$11:$C$26,INT(COUNTA($C$11:$C$26)/2)))/2),IF(COUNT($C$11:$C$26)=COUNTA($C$11:$C$26)/2,SMALL($C$11:$C$26,1)/2, "Non-Detect"))</f>
        <v>0</v>
      </c>
      <c r="D8" s="4">
        <f>IFERROR(IF(ISODD(COUNTA($D$11:$D$26)),LARGE($D$11:$D$26,INT(COUNTA($D$11:$D$26)/2)+1),(LARGE($D$11:$D$26,INT(COUNTA($D$11:$D$26)/2)+1)+LARGE($D$11:$D$26,INT(COUNTA($D$11:$D$26)/2)))/2),IF(COUNT($D$11:$D$26)=COUNTA($D$11:$D$26)/2,SMALL($D$11:$D$26,1)/2, "Non-Detect"))</f>
        <v>0</v>
      </c>
      <c r="E8" s="4">
        <f>IFERROR(IF(ISODD(COUNTA($E$11:$E$26)),LARGE($E$11:$E$26,INT(COUNTA($E$11:$E$26)/2)+1),(LARGE($E$11:$E$26,INT(COUNTA($E$11:$E$26)/2)+1)+LARGE($E$11:$E$26,INT(COUNTA($E$11:$E$26)/2)))/2),IF(COUNT($E$11:$E$26)=COUNTA($E$11:$E$26)/2,SMALL($E$11:$E$26,1)/2, "Non-Detect"))</f>
        <v>0</v>
      </c>
      <c r="F8" s="4">
        <f>IFERROR(IF(ISODD(COUNTA($F$11:$F$26)),LARGE($F$11:$F$26,INT(COUNTA($F$11:$F$26)/2)+1),(LARGE($F$11:$F$26,INT(COUNTA($F$11:$F$26)/2)+1)+LARGE($F$11:$F$26,INT(COUNTA($F$11:$F$26)/2)))/2),IF(COUNT($F$11:$F$26)=COUNTA($F$11:$F$26)/2,SMALL($F$11:$F$26,1)/2, "Non-Detect"))</f>
        <v>0</v>
      </c>
      <c r="G8" s="4">
        <f>IFERROR(IF(ISODD(COUNTA($G$11:$G$26)),LARGE($G$11:$G$26,INT(COUNTA($G$11:$G$26)/2)+1),(LARGE($G$11:$G$26,INT(COUNTA($G$11:$G$26)/2)+1)+LARGE($G$11:$G$26,INT(COUNTA($G$11:$G$26)/2)))/2),IF(COUNT($G$11:$G$26)=COUNTA($G$11:$G$26)/2,SMALL($G$11:$G$26,1)/2, "Non-Detect"))</f>
        <v>0</v>
      </c>
      <c r="H8" s="4">
        <f>IFERROR(IF(ISODD(COUNTA($H$11:$H$26)),LARGE($H$11:$H$26,INT(COUNTA($H$11:$H$26)/2)+1),(LARGE($H$11:$H$26,INT(COUNTA($H$11:$H$26)/2)+1)+LARGE($H$11:$H$26,INT(COUNTA($H$11:$H$26)/2)))/2),IF(COUNT($H$11:$H$26)=COUNTA($H$11:$H$26)/2,SMALL($H$11:$H$26,1)/2, "Non-Detect"))</f>
        <v>0</v>
      </c>
      <c r="I8" s="4">
        <f>IFERROR(IF(ISODD(COUNTA($I$11:$I$26)),LARGE($I$11:$I$26,INT(COUNTA($I$11:$I$26)/2)+1),(LARGE($I$11:$I$26,INT(COUNTA($I$11:$I$26)/2)+1)+LARGE($I$11:$I$26,INT(COUNTA($I$11:$I$26)/2)))/2),IF(COUNT($I$11:$I$26)=COUNTA($I$11:$I$26)/2,SMALL($I$11:$I$26,1)/2, "Non-Detect"))</f>
        <v>0</v>
      </c>
      <c r="J8" s="4">
        <f>IFERROR(IF(ISODD(COUNTA($J$11:$J$26)),LARGE($J$11:$J$26,INT(COUNTA($J$11:$J$26)/2)+1),(LARGE($J$11:$J$26,INT(COUNTA($J$11:$J$26)/2)+1)+LARGE($J$11:$J$26,INT(COUNTA($J$11:$J$26)/2)))/2),IF(COUNT($J$11:$J$26)=COUNTA($J$11:$J$26)/2,SMALL($J$11:$J$26,1)/2, "Non-Detect"))</f>
        <v>0</v>
      </c>
      <c r="K8" s="4">
        <f>IFERROR(IF(ISODD(COUNTA($K$11:$K$26)),LARGE($K$11:$K$26,INT(COUNTA($K$11:$K$26)/2)+1),(LARGE($K$11:$K$26,INT(COUNTA($K$11:$K$26)/2)+1)+LARGE($K$11:$K$26,INT(COUNTA($K$11:$K$26)/2)))/2),IF(COUNT($K$11:$K$26)=COUNTA($K$11:$K$26)/2,SMALL($K$11:$K$26,1)/2, "Non-Detect"))</f>
        <v>0</v>
      </c>
      <c r="L8" s="4">
        <f>IFERROR(IF(ISODD(COUNTA($L$11:$L$26)),LARGE($L$11:$L$26,INT(COUNTA($L$11:$L$26)/2)+1),(LARGE($L$11:$L$26,INT(COUNTA($L$11:$L$26)/2)+1)+LARGE($L$11:$L$26,INT(COUNTA($L$11:$L$26)/2)))/2),IF(COUNT($L$11:$L$26)=COUNTA($L$11:$L$26)/2,SMALL($L$11:$L$26,1)/2, "Non-Detect"))</f>
        <v>0</v>
      </c>
      <c r="M8" s="4">
        <f>IFERROR(IF(ISODD(COUNTA($M$11:$M$26)),LARGE($M$11:$M$26,INT(COUNTA($M$11:$M$26)/2)+1),(LARGE($M$11:$M$26,INT(COUNTA($M$11:$M$26)/2)+1)+LARGE($M$11:$M$26,INT(COUNTA($M$11:$M$26)/2)))/2),IF(COUNT($M$11:$M$26)=COUNTA($M$11:$M$26)/2,SMALL($M$11:$M$26,1)/2, "Non-Detect"))</f>
        <v>0</v>
      </c>
      <c r="N8" s="4">
        <f>IFERROR(IF(ISODD(COUNTA($N$11:$N$26)),LARGE($N$11:$N$26,INT(COUNTA($N$11:$N$26)/2)+1),(LARGE($N$11:$N$26,INT(COUNTA($N$11:$N$26)/2)+1)+LARGE($N$11:$N$26,INT(COUNTA($N$11:$N$26)/2)))/2),IF(COUNT($N$11:$N$26)=COUNTA($N$11:$N$26)/2,SMALL($N$11:$N$26,1)/2, "Non-Detect"))</f>
        <v>0</v>
      </c>
      <c r="O8" s="4">
        <f>IFERROR(IF(ISODD(COUNTA($O$11:$O$26)),LARGE($O$11:$O$26,INT(COUNTA($O$11:$O$26)/2)+1),(LARGE($O$11:$O$26,INT(COUNTA($O$11:$O$26)/2)+1)+LARGE($O$11:$O$26,INT(COUNTA($O$11:$O$26)/2)))/2),IF(COUNT($O$11:$O$26)=COUNTA($O$11:$O$26)/2,SMALL($O$11:$O$26,1)/2, "Non-Detect"))</f>
        <v>0</v>
      </c>
      <c r="P8" s="4">
        <f>IFERROR(IF(ISODD(COUNTA($P$11:$P$26)),LARGE($P$11:$P$26,INT(COUNTA($P$11:$P$26)/2)+1),(LARGE($P$11:$P$26,INT(COUNTA($P$11:$P$26)/2)+1)+LARGE($P$11:$P$26,INT(COUNTA($P$11:$P$26)/2)))/2),IF(COUNT($P$11:$P$26)=COUNTA($P$11:$P$26)/2,SMALL($P$11:$P$26,1)/2, "Non-Detect"))</f>
        <v>0</v>
      </c>
      <c r="Q8" s="4">
        <f>IFERROR(IF(ISODD(COUNTA($Q$11:$Q$26)),LARGE($Q$11:$Q$26,INT(COUNTA($Q$11:$Q$26)/2)+1),(LARGE($Q$11:$Q$26,INT(COUNTA($Q$11:$Q$26)/2)+1)+LARGE($Q$11:$Q$26,INT(COUNTA($Q$11:$Q$26)/2)))/2),IF(COUNT($Q$11:$Q$26)=COUNTA($Q$11:$Q$26)/2,SMALL($Q$11:$Q$26,1)/2, "Non-Detect"))</f>
        <v>0</v>
      </c>
      <c r="R8" s="4">
        <f>IFERROR(IF(ISODD(COUNTA($R$11:$R$26)),LARGE($R$11:$R$26,INT(COUNTA($R$11:$R$26)/2)+1),(LARGE($R$11:$R$26,INT(COUNTA($R$11:$R$26)/2)+1)+LARGE($R$11:$R$26,INT(COUNTA($R$11:$R$26)/2)))/2),IF(COUNT($R$11:$R$26)=COUNTA($R$11:$R$26)/2,SMALL($R$11:$R$26,1)/2, "Non-Detect"))</f>
        <v>0</v>
      </c>
      <c r="S8" s="4">
        <f>IFERROR(IF(ISODD(COUNTA($S$11:$S$26)),LARGE($S$11:$S$26,INT(COUNTA($S$11:$S$26)/2)+1),(LARGE($S$11:$S$26,INT(COUNTA($S$11:$S$26)/2)+1)+LARGE($S$11:$S$26,INT(COUNTA($S$11:$S$26)/2)))/2),IF(COUNT($S$11:$S$26)=COUNTA($S$11:$S$26)/2,SMALL($S$11:$S$26,1)/2, "Non-Detect"))</f>
        <v>0</v>
      </c>
      <c r="T8" s="4">
        <f>IFERROR(IF(ISODD(COUNTA($T$11:$T$26)),LARGE($T$11:$T$26,INT(COUNTA($T$11:$T$26)/2)+1),(LARGE($T$11:$T$26,INT(COUNTA($T$11:$T$26)/2)+1)+LARGE($T$11:$T$26,INT(COUNTA($T$11:$T$26)/2)))/2),IF(COUNT($T$11:$T$26)=COUNTA($T$11:$T$26)/2,SMALL($T$11:$T$26,1)/2, "Non-Detect"))</f>
        <v>0</v>
      </c>
      <c r="U8" s="4">
        <f>IFERROR(IF(ISODD(COUNTA($U$11:$U$26)),LARGE($U$11:$U$26,INT(COUNTA($U$11:$U$26)/2)+1),(LARGE($U$11:$U$26,INT(COUNTA($U$11:$U$26)/2)+1)+LARGE($U$11:$U$26,INT(COUNTA($U$11:$U$26)/2)))/2),IF(COUNT($U$11:$U$26)=COUNTA($U$11:$U$26)/2,SMALL($U$11:$U$26,1)/2, "Non-Detect"))</f>
        <v>0</v>
      </c>
    </row>
    <row r="9" spans="1:21" x14ac:dyDescent="0.25">
      <c r="A9" s="8" t="s">
        <v>47</v>
      </c>
      <c r="B9" s="4" t="s">
        <v>60</v>
      </c>
      <c r="C9" s="4" t="s">
        <v>60</v>
      </c>
      <c r="D9" s="4" t="s">
        <v>60</v>
      </c>
      <c r="E9" s="4" t="s">
        <v>60</v>
      </c>
      <c r="F9" s="4" t="s">
        <v>60</v>
      </c>
      <c r="G9" s="4" t="s">
        <v>60</v>
      </c>
      <c r="H9" s="4" t="s">
        <v>60</v>
      </c>
      <c r="I9" s="4" t="s">
        <v>60</v>
      </c>
      <c r="J9" s="4" t="s">
        <v>60</v>
      </c>
      <c r="K9" s="4" t="s">
        <v>60</v>
      </c>
      <c r="L9" s="4" t="s">
        <v>60</v>
      </c>
      <c r="M9" s="4" t="s">
        <v>60</v>
      </c>
      <c r="N9" s="4" t="s">
        <v>60</v>
      </c>
      <c r="O9" s="4" t="s">
        <v>60</v>
      </c>
      <c r="P9" s="4" t="s">
        <v>60</v>
      </c>
      <c r="Q9" s="4" t="s">
        <v>60</v>
      </c>
      <c r="R9" s="4" t="s">
        <v>60</v>
      </c>
      <c r="S9" s="4" t="s">
        <v>60</v>
      </c>
      <c r="T9" s="4" t="s">
        <v>60</v>
      </c>
      <c r="U9" s="4" t="s">
        <v>60</v>
      </c>
    </row>
    <row r="10" spans="1:21" ht="42.75" x14ac:dyDescent="0.25">
      <c r="A10" s="11" t="s">
        <v>79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x14ac:dyDescent="0.25">
      <c r="A12" s="9">
        <v>42094</v>
      </c>
      <c r="B12" s="5">
        <v>5.0999999999999997E-2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0.16700000000000001</v>
      </c>
      <c r="O12" s="5">
        <v>0</v>
      </c>
      <c r="P12" s="5">
        <v>0</v>
      </c>
      <c r="Q12" s="5">
        <v>9.9000000000000005E-2</v>
      </c>
      <c r="R12" s="5">
        <v>0.17100000000000001</v>
      </c>
      <c r="S12" s="5">
        <v>9.6000000000000002E-2</v>
      </c>
      <c r="T12" s="5">
        <v>0</v>
      </c>
      <c r="U12" s="5">
        <v>0</v>
      </c>
    </row>
    <row r="13" spans="1:21" x14ac:dyDescent="0.25">
      <c r="A13" s="9">
        <v>42185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</row>
    <row r="14" spans="1:21" x14ac:dyDescent="0.25">
      <c r="A14" s="9">
        <v>42277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</row>
    <row r="15" spans="1:21" x14ac:dyDescent="0.25">
      <c r="A15" s="9">
        <v>42369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</row>
    <row r="16" spans="1:21" x14ac:dyDescent="0.25">
      <c r="A16" s="9">
        <v>42460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</row>
    <row r="17" spans="1:21" x14ac:dyDescent="0.25">
      <c r="A17" s="9">
        <v>42551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</row>
    <row r="18" spans="1:21" x14ac:dyDescent="0.25">
      <c r="A18" s="9">
        <v>42643</v>
      </c>
      <c r="B18" s="5" t="s">
        <v>5</v>
      </c>
      <c r="C18" s="5" t="s">
        <v>5</v>
      </c>
      <c r="D18" s="5" t="s">
        <v>5</v>
      </c>
      <c r="E18" s="5" t="s">
        <v>5</v>
      </c>
      <c r="F18" s="5" t="s">
        <v>5</v>
      </c>
      <c r="G18" s="5" t="s">
        <v>5</v>
      </c>
      <c r="H18" s="5" t="s">
        <v>5</v>
      </c>
      <c r="I18" s="5" t="s">
        <v>5</v>
      </c>
      <c r="J18" s="5" t="s">
        <v>5</v>
      </c>
      <c r="K18" s="5" t="s">
        <v>5</v>
      </c>
      <c r="L18" s="5" t="s">
        <v>5</v>
      </c>
      <c r="M18" s="5" t="s">
        <v>5</v>
      </c>
      <c r="N18" s="5" t="s">
        <v>5</v>
      </c>
      <c r="O18" s="5" t="s">
        <v>5</v>
      </c>
      <c r="P18" s="5" t="s">
        <v>5</v>
      </c>
      <c r="Q18" s="5" t="s">
        <v>5</v>
      </c>
      <c r="R18" s="5" t="s">
        <v>5</v>
      </c>
      <c r="S18" s="5" t="s">
        <v>5</v>
      </c>
      <c r="T18" s="5" t="s">
        <v>5</v>
      </c>
      <c r="U18" s="5" t="s">
        <v>5</v>
      </c>
    </row>
    <row r="19" spans="1:21" x14ac:dyDescent="0.25">
      <c r="A19" s="9">
        <v>42735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</row>
    <row r="20" spans="1:21" x14ac:dyDescent="0.25">
      <c r="A20" s="9">
        <v>42825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0.05</v>
      </c>
      <c r="O20" s="5">
        <v>0</v>
      </c>
      <c r="P20" s="5">
        <v>0</v>
      </c>
      <c r="Q20" s="5">
        <v>3.2000000000000001E-2</v>
      </c>
      <c r="R20" s="5">
        <v>3.4000000000000002E-2</v>
      </c>
      <c r="S20" s="5">
        <v>2.8000000000000001E-2</v>
      </c>
      <c r="T20" s="5">
        <v>0</v>
      </c>
      <c r="U20" s="5">
        <v>0</v>
      </c>
    </row>
    <row r="21" spans="1:21" x14ac:dyDescent="0.25">
      <c r="A21" s="9">
        <v>42916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9.4E-2</v>
      </c>
      <c r="R21" s="5">
        <v>0</v>
      </c>
      <c r="S21" s="5">
        <v>0</v>
      </c>
      <c r="T21" s="5">
        <v>0</v>
      </c>
      <c r="U21" s="5">
        <v>0</v>
      </c>
    </row>
    <row r="22" spans="1:21" x14ac:dyDescent="0.25">
      <c r="A22" s="9">
        <v>43008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</row>
    <row r="23" spans="1:21" x14ac:dyDescent="0.25">
      <c r="A23" s="9">
        <v>43100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0.14199999999999999</v>
      </c>
      <c r="R23" s="5">
        <v>0</v>
      </c>
      <c r="S23" s="5">
        <v>0</v>
      </c>
      <c r="T23" s="5">
        <v>0</v>
      </c>
      <c r="U23" s="5">
        <v>0</v>
      </c>
    </row>
    <row r="24" spans="1:21" x14ac:dyDescent="0.25">
      <c r="A24" s="9">
        <v>43220</v>
      </c>
      <c r="B24" s="5">
        <v>5.8000000000000003E-2</v>
      </c>
      <c r="C24" s="5">
        <v>0</v>
      </c>
      <c r="D24" s="5">
        <v>7.3999999999999996E-2</v>
      </c>
      <c r="E24" s="5">
        <v>0</v>
      </c>
      <c r="F24" s="5">
        <v>4.8000000000000001E-2</v>
      </c>
      <c r="G24" s="5">
        <v>4.5999999999999999E-2</v>
      </c>
      <c r="H24" s="5">
        <v>6.3E-2</v>
      </c>
      <c r="I24" s="5">
        <v>5.1999999999999998E-2</v>
      </c>
      <c r="J24" s="5">
        <v>4.9000000000000002E-2</v>
      </c>
      <c r="K24" s="5">
        <v>5.6000000000000001E-2</v>
      </c>
      <c r="L24" s="5">
        <v>4.2999999999999997E-2</v>
      </c>
      <c r="M24" s="5">
        <v>0</v>
      </c>
      <c r="N24" s="5">
        <v>9.0999999999999998E-2</v>
      </c>
      <c r="O24" s="5">
        <v>6.9000000000000006E-2</v>
      </c>
      <c r="P24" s="5">
        <v>5.2999999999999999E-2</v>
      </c>
      <c r="Q24" s="5">
        <v>4.4999999999999998E-2</v>
      </c>
      <c r="R24" s="5">
        <v>9.4E-2</v>
      </c>
      <c r="S24" s="5">
        <v>7.2999999999999995E-2</v>
      </c>
      <c r="T24" s="5">
        <v>0</v>
      </c>
      <c r="U24" s="5">
        <v>0</v>
      </c>
    </row>
    <row r="25" spans="1:21" x14ac:dyDescent="0.25">
      <c r="A25" s="9">
        <v>43585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</row>
    <row r="26" spans="1:21" x14ac:dyDescent="0.25">
      <c r="A26" s="9">
        <v>43951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5.0999999999999997E-2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</row>
    <row r="27" spans="1:21" x14ac:dyDescent="0.25">
      <c r="A27" s="9" t="s">
        <v>112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</row>
  </sheetData>
  <sortState xmlns:xlrd2="http://schemas.microsoft.com/office/spreadsheetml/2017/richdata2" columnSort="1" ref="B1:U26">
    <sortCondition ref="B1:U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E2333-4B7A-46D0-809B-2C4B4754E8F9}">
  <dimension ref="A1:M27"/>
  <sheetViews>
    <sheetView workbookViewId="0">
      <selection activeCell="D31" sqref="D31"/>
    </sheetView>
  </sheetViews>
  <sheetFormatPr defaultColWidth="8.7109375" defaultRowHeight="15" x14ac:dyDescent="0.25"/>
  <cols>
    <col min="1" max="1" width="15.5703125" style="10" customWidth="1"/>
    <col min="2" max="13" width="10.5703125" style="2" customWidth="1"/>
    <col min="14" max="16384" width="8.7109375" style="2"/>
  </cols>
  <sheetData>
    <row r="1" spans="1:13" x14ac:dyDescent="0.25">
      <c r="A1" s="7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8.5" x14ac:dyDescent="0.25">
      <c r="A2" s="8" t="s">
        <v>41</v>
      </c>
      <c r="B2" s="3" t="s">
        <v>67</v>
      </c>
      <c r="C2" s="3" t="s">
        <v>55</v>
      </c>
      <c r="D2" s="3" t="s">
        <v>4</v>
      </c>
      <c r="E2" s="3" t="s">
        <v>68</v>
      </c>
      <c r="F2" s="3" t="s">
        <v>62</v>
      </c>
      <c r="G2" s="3" t="s">
        <v>71</v>
      </c>
      <c r="H2" s="3" t="s">
        <v>72</v>
      </c>
      <c r="I2" s="3" t="s">
        <v>73</v>
      </c>
      <c r="J2" s="3" t="s">
        <v>74</v>
      </c>
      <c r="K2" s="3" t="s">
        <v>75</v>
      </c>
      <c r="L2" s="3" t="s">
        <v>76</v>
      </c>
      <c r="M2" s="3" t="s">
        <v>34</v>
      </c>
    </row>
    <row r="3" spans="1:13" x14ac:dyDescent="0.25">
      <c r="A3" s="8"/>
      <c r="B3" s="3" t="s">
        <v>58</v>
      </c>
      <c r="C3" s="3" t="s">
        <v>58</v>
      </c>
      <c r="D3" s="3" t="s">
        <v>58</v>
      </c>
      <c r="E3" s="3" t="s">
        <v>58</v>
      </c>
      <c r="F3" s="3" t="s">
        <v>58</v>
      </c>
      <c r="G3" s="3" t="s">
        <v>58</v>
      </c>
      <c r="H3" s="3" t="s">
        <v>58</v>
      </c>
      <c r="I3" s="3" t="s">
        <v>58</v>
      </c>
      <c r="J3" s="3" t="s">
        <v>58</v>
      </c>
      <c r="K3" s="3" t="s">
        <v>58</v>
      </c>
      <c r="L3" s="3" t="s">
        <v>58</v>
      </c>
      <c r="M3" s="3" t="s">
        <v>58</v>
      </c>
    </row>
    <row r="4" spans="1:13" x14ac:dyDescent="0.25">
      <c r="A4" s="8" t="s">
        <v>42</v>
      </c>
      <c r="B4" s="4" t="s">
        <v>52</v>
      </c>
      <c r="C4" s="4" t="s">
        <v>52</v>
      </c>
      <c r="D4" s="4" t="s">
        <v>53</v>
      </c>
      <c r="E4" s="4" t="s">
        <v>52</v>
      </c>
      <c r="F4" s="4" t="s">
        <v>52</v>
      </c>
      <c r="G4" s="4" t="s">
        <v>48</v>
      </c>
      <c r="H4" s="4" t="s">
        <v>48</v>
      </c>
      <c r="I4" s="4" t="s">
        <v>48</v>
      </c>
      <c r="J4" s="4" t="s">
        <v>48</v>
      </c>
      <c r="K4" s="4" t="s">
        <v>48</v>
      </c>
      <c r="L4" s="4" t="s">
        <v>52</v>
      </c>
      <c r="M4" s="4" t="s">
        <v>66</v>
      </c>
    </row>
    <row r="5" spans="1:13" x14ac:dyDescent="0.25">
      <c r="A5" s="8" t="s">
        <v>43</v>
      </c>
      <c r="B5" s="4" t="s">
        <v>49</v>
      </c>
      <c r="C5" s="4" t="s">
        <v>49</v>
      </c>
      <c r="D5" s="4" t="s">
        <v>49</v>
      </c>
      <c r="E5" s="4" t="s">
        <v>49</v>
      </c>
      <c r="F5" s="4" t="s">
        <v>49</v>
      </c>
      <c r="G5" s="4" t="s">
        <v>49</v>
      </c>
      <c r="H5" s="4" t="s">
        <v>49</v>
      </c>
      <c r="I5" s="4" t="s">
        <v>49</v>
      </c>
      <c r="J5" s="4" t="s">
        <v>49</v>
      </c>
      <c r="K5" s="4" t="s">
        <v>49</v>
      </c>
      <c r="L5" s="4" t="s">
        <v>49</v>
      </c>
      <c r="M5" s="4" t="s">
        <v>49</v>
      </c>
    </row>
    <row r="6" spans="1:13" x14ac:dyDescent="0.25">
      <c r="A6" s="8" t="s">
        <v>44</v>
      </c>
      <c r="B6" s="4">
        <f>IF(COUNTIF($B$11:$B$26,"*&lt;*")&lt;&gt;0,0,MIN($B$11:$B$26))</f>
        <v>19800</v>
      </c>
      <c r="C6" s="4">
        <f>IF(COUNTIF($C$11:$C$26,"*&lt;*")&lt;&gt;0,0,MIN($C$11:$C$26))</f>
        <v>3.2</v>
      </c>
      <c r="D6" s="4">
        <f>IF(COUNTIF($D$11:$D$26,"*&lt;*")&lt;&gt;0,0,MIN($D$11:$D$26))</f>
        <v>6.7</v>
      </c>
      <c r="E6" s="4">
        <f>IF(COUNTIF($E$11:$E$26,"*&lt;*")&lt;&gt;0,0,MIN($E$11:$E$26))</f>
        <v>0</v>
      </c>
      <c r="F6" s="4">
        <f>IF(COUNTIF($F$11:$F$26,"*&lt;*")&lt;&gt;0,0,MIN($F$11:$F$26))</f>
        <v>0</v>
      </c>
      <c r="G6" s="4">
        <f>IF(COUNTIF($G$11:$G$26,"*&lt;*")&lt;&gt;0,0,MIN($G$11:$G$26))</f>
        <v>0</v>
      </c>
      <c r="H6" s="4">
        <f>IF(COUNTIF($H$11:$H$26,"*&lt;*")&lt;&gt;0,0,MIN($H$11:$H$26))</f>
        <v>0</v>
      </c>
      <c r="I6" s="4">
        <f>IF(COUNTIF($I$11:$I$26,"*&lt;*")&lt;&gt;0,0,MIN($I$11:$I$26))</f>
        <v>0</v>
      </c>
      <c r="J6" s="4">
        <f>IF(COUNTIF($J$11:$J$26,"*&lt;*")&lt;&gt;0,0,MIN($J$11:$J$26))</f>
        <v>0</v>
      </c>
      <c r="K6" s="4">
        <f>IF(COUNTIF($K$11:$K$26,"*&lt;*")&lt;&gt;0,0,MIN($K$11:$K$26))</f>
        <v>0</v>
      </c>
      <c r="L6" s="4">
        <f>IF(COUNTIF($L$11:$L$26,"*&lt;*")&lt;&gt;0,0,MIN($L$11:$L$26))</f>
        <v>1.3</v>
      </c>
      <c r="M6" s="4">
        <f>IF(COUNTIF($M$11:$M$26,"*&lt;*")&lt;&gt;0,0,MIN($M$11:$M$26))</f>
        <v>1.8E-3</v>
      </c>
    </row>
    <row r="7" spans="1:13" x14ac:dyDescent="0.25">
      <c r="A7" s="8" t="s">
        <v>45</v>
      </c>
      <c r="B7" s="4">
        <f>IF(SUM($B$11:$B$26)=0,0,MAX($B$11:$B$26))</f>
        <v>38300</v>
      </c>
      <c r="C7" s="4">
        <f>IF(SUM($C$11:$C$26)=0,0,MAX($C$11:$C$26))</f>
        <v>47</v>
      </c>
      <c r="D7" s="4">
        <f>IF(SUM($D$11:$D$26)=0,0,MAX($D$11:$D$26))</f>
        <v>7.91</v>
      </c>
      <c r="E7" s="4">
        <f>IF(SUM($E$11:$E$26)=0,0,MAX($E$11:$E$26))</f>
        <v>0.05</v>
      </c>
      <c r="F7" s="4">
        <f>IF(SUM($F$11:$F$26)=0,0,MAX($F$11:$F$26))</f>
        <v>0.4</v>
      </c>
      <c r="G7" s="4">
        <f>IF(SUM($G$11:$G$26)=0,0,MAX($G$11:$G$26))</f>
        <v>0</v>
      </c>
      <c r="H7" s="4">
        <f>IF(SUM($H$11:$H$26)=0,0,MAX($H$11:$H$26))</f>
        <v>98.6</v>
      </c>
      <c r="I7" s="4">
        <f>IF(SUM($I$11:$I$26)=0,0,MAX($I$11:$I$26))</f>
        <v>9.9</v>
      </c>
      <c r="J7" s="4">
        <f>IF(SUM($J$11:$J$26)=0,0,MAX($J$11:$J$26))</f>
        <v>14.7</v>
      </c>
      <c r="K7" s="4">
        <f>IF(SUM($K$11:$K$26)=0,0,MAX($K$11:$K$26))</f>
        <v>31.2</v>
      </c>
      <c r="L7" s="4">
        <f>IF(SUM($L$11:$L$26)=0,0,MAX($L$11:$L$26))</f>
        <v>4.08</v>
      </c>
      <c r="M7" s="4">
        <f>IF(SUM($M$11:$M$26)=0,0,MAX($M$11:$M$26))</f>
        <v>33.200000000000003</v>
      </c>
    </row>
    <row r="8" spans="1:13" x14ac:dyDescent="0.25">
      <c r="A8" s="8" t="s">
        <v>46</v>
      </c>
      <c r="B8" s="4">
        <f>IFERROR(IF(ISODD(COUNTA($B$11:$B$26)),LARGE($B$11:$B$26,INT(COUNTA($B$11:$B$26)/2)+1),(LARGE($B$11:$B$26,INT(COUNTA($B$11:$B$26)/2)+1)+LARGE($B$11:$B$26,INT(COUNTA($B$11:$B$26)/2)))/2),IF(COUNT($B$11:$B$26)=COUNTA($B$11:$B$26)/2,SMALL($B$11:$B$26,1)/2, "Non-Detect"))</f>
        <v>29200</v>
      </c>
      <c r="C8" s="4">
        <f>IFERROR(IF(ISODD(COUNTA($C$11:$C$26)),LARGE($C$11:$C$26,INT(COUNTA($C$11:$C$26)/2)+1),(LARGE($C$11:$C$26,INT(COUNTA($C$11:$C$26)/2)+1)+LARGE($C$11:$C$26,INT(COUNTA($C$11:$C$26)/2)))/2),IF(COUNT($C$11:$C$26)=COUNTA($C$11:$C$26)/2,SMALL($C$11:$C$26,1)/2, "Non-Detect"))</f>
        <v>11</v>
      </c>
      <c r="D8" s="4">
        <f>IFERROR(IF(ISODD(COUNTA($D$11:$D$26)),LARGE($D$11:$D$26,INT(COUNTA($D$11:$D$26)/2)+1),(LARGE($D$11:$D$26,INT(COUNTA($D$11:$D$26)/2)+1)+LARGE($D$11:$D$26,INT(COUNTA($D$11:$D$26)/2)))/2),IF(COUNT($D$11:$D$26)=COUNTA($D$11:$D$26)/2,SMALL($D$11:$D$26,1)/2, "Non-Detect"))</f>
        <v>7.62</v>
      </c>
      <c r="E8" s="4">
        <f>IFERROR(IF(ISODD(COUNTA($E$11:$E$26)),LARGE($E$11:$E$26,INT(COUNTA($E$11:$E$26)/2)+1),(LARGE($E$11:$E$26,INT(COUNTA($E$11:$E$26)/2)+1)+LARGE($E$11:$E$26,INT(COUNTA($E$11:$E$26)/2)))/2),IF(COUNT($E$11:$E$26)=COUNTA($E$11:$E$26)/2,SMALL($E$11:$E$26,1)/2, "Non-Detect"))</f>
        <v>0</v>
      </c>
      <c r="F8" s="4">
        <f>IFERROR(IF(ISODD(COUNTA($F$11:$F$26)),LARGE($F$11:$F$26,INT(COUNTA($F$11:$F$26)/2)+1),(LARGE($F$11:$F$26,INT(COUNTA($F$11:$F$26)/2)+1)+LARGE($F$11:$F$26,INT(COUNTA($F$11:$F$26)/2)))/2),IF(COUNT($F$11:$F$26)=COUNTA($F$11:$F$26)/2,SMALL($F$11:$F$26,1)/2, "Non-Detect"))</f>
        <v>0.05</v>
      </c>
      <c r="G8" s="4">
        <f>IFERROR(IF(ISODD(COUNTA($G$11:$G$26)),LARGE($G$11:$G$26,INT(COUNTA($G$11:$G$26)/2)+1),(LARGE($G$11:$G$26,INT(COUNTA($G$11:$G$26)/2)+1)+LARGE($G$11:$G$26,INT(COUNTA($G$11:$G$26)/2)))/2),IF(COUNT($G$11:$G$26)=COUNTA($G$11:$G$26)/2,SMALL($G$11:$G$26,1)/2, "Non-Detect"))</f>
        <v>0</v>
      </c>
      <c r="H8" s="4">
        <f>IFERROR(IF(ISODD(COUNTA($H$11:$H$26)),LARGE($H$11:$H$26,INT(COUNTA($H$11:$H$26)/2)+1),(LARGE($H$11:$H$26,INT(COUNTA($H$11:$H$26)/2)+1)+LARGE($H$11:$H$26,INT(COUNTA($H$11:$H$26)/2)))/2),IF(COUNT($H$11:$H$26)=COUNTA($H$11:$H$26)/2,SMALL($H$11:$H$26,1)/2, "Non-Detect"))</f>
        <v>4.4000000000000004</v>
      </c>
      <c r="I8" s="4">
        <f>IFERROR(IF(ISODD(COUNTA($I$11:$I$26)),LARGE($I$11:$I$26,INT(COUNTA($I$11:$I$26)/2)+1),(LARGE($I$11:$I$26,INT(COUNTA($I$11:$I$26)/2)+1)+LARGE($I$11:$I$26,INT(COUNTA($I$11:$I$26)/2)))/2),IF(COUNT($I$11:$I$26)=COUNTA($I$11:$I$26)/2,SMALL($I$11:$I$26,1)/2, "Non-Detect"))</f>
        <v>0</v>
      </c>
      <c r="J8" s="4">
        <f>IFERROR(IF(ISODD(COUNTA($J$11:$J$26)),LARGE($J$11:$J$26,INT(COUNTA($J$11:$J$26)/2)+1),(LARGE($J$11:$J$26,INT(COUNTA($J$11:$J$26)/2)+1)+LARGE($J$11:$J$26,INT(COUNTA($J$11:$J$26)/2)))/2),IF(COUNT($J$11:$J$26)=COUNTA($J$11:$J$26)/2,SMALL($J$11:$J$26,1)/2, "Non-Detect"))</f>
        <v>0</v>
      </c>
      <c r="K8" s="4">
        <f>IFERROR(IF(ISODD(COUNTA($K$11:$K$26)),LARGE($K$11:$K$26,INT(COUNTA($K$11:$K$26)/2)+1),(LARGE($K$11:$K$26,INT(COUNTA($K$11:$K$26)/2)+1)+LARGE($K$11:$K$26,INT(COUNTA($K$11:$K$26)/2)))/2),IF(COUNT($K$11:$K$26)=COUNTA($K$11:$K$26)/2,SMALL($K$11:$K$26,1)/2, "Non-Detect"))</f>
        <v>20</v>
      </c>
      <c r="L8" s="4">
        <f>IFERROR(IF(ISODD(COUNTA($L$11:$L$26)),LARGE($L$11:$L$26,INT(COUNTA($L$11:$L$26)/2)+1),(LARGE($L$11:$L$26,INT(COUNTA($L$11:$L$26)/2)+1)+LARGE($L$11:$L$26,INT(COUNTA($L$11:$L$26)/2)))/2),IF(COUNT($L$11:$L$26)=COUNTA($L$11:$L$26)/2,SMALL($L$11:$L$26,1)/2, "Non-Detect"))</f>
        <v>2.63</v>
      </c>
      <c r="M8" s="4">
        <f>IFERROR(IF(ISODD(COUNTA($M$11:$M$26)),LARGE($M$11:$M$26,INT(COUNTA($M$11:$M$26)/2)+1),(LARGE($M$11:$M$26,INT(COUNTA($M$11:$M$26)/2)+1)+LARGE($M$11:$M$26,INT(COUNTA($M$11:$M$26)/2)))/2),IF(COUNT($M$11:$M$26)=COUNTA($M$11:$M$26)/2,SMALL($M$11:$M$26,1)/2, "Non-Detect"))</f>
        <v>4.0500000000000001E-2</v>
      </c>
    </row>
    <row r="9" spans="1:13" x14ac:dyDescent="0.25">
      <c r="A9" s="8" t="s">
        <v>47</v>
      </c>
      <c r="B9" s="4" t="s">
        <v>60</v>
      </c>
      <c r="C9" s="4" t="s">
        <v>60</v>
      </c>
      <c r="D9" s="4" t="s">
        <v>60</v>
      </c>
      <c r="E9" s="4" t="s">
        <v>60</v>
      </c>
      <c r="F9" s="4" t="s">
        <v>60</v>
      </c>
      <c r="G9" s="4" t="s">
        <v>60</v>
      </c>
      <c r="H9" s="4" t="s">
        <v>60</v>
      </c>
      <c r="I9" s="4" t="s">
        <v>60</v>
      </c>
      <c r="J9" s="4" t="s">
        <v>60</v>
      </c>
      <c r="K9" s="4" t="s">
        <v>60</v>
      </c>
      <c r="L9" s="4" t="s">
        <v>60</v>
      </c>
      <c r="M9" s="4" t="s">
        <v>60</v>
      </c>
    </row>
    <row r="10" spans="1:13" ht="42.75" x14ac:dyDescent="0.25">
      <c r="A10" s="11" t="s">
        <v>79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x14ac:dyDescent="0.25">
      <c r="A12" s="9">
        <v>42094</v>
      </c>
      <c r="B12" s="5">
        <v>25900</v>
      </c>
      <c r="C12" s="5">
        <v>22</v>
      </c>
      <c r="D12" s="5">
        <v>7.76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31.2</v>
      </c>
      <c r="L12" s="5">
        <v>2.63</v>
      </c>
      <c r="M12" s="5">
        <v>23.4</v>
      </c>
    </row>
    <row r="13" spans="1:13" x14ac:dyDescent="0.25">
      <c r="A13" s="9">
        <v>42185</v>
      </c>
      <c r="B13" s="5">
        <v>29200</v>
      </c>
      <c r="C13" s="5">
        <v>21</v>
      </c>
      <c r="D13" s="5">
        <v>7.65</v>
      </c>
      <c r="E13" s="5">
        <v>0</v>
      </c>
      <c r="F13" s="5">
        <v>0</v>
      </c>
      <c r="G13" s="5">
        <v>0</v>
      </c>
      <c r="H13" s="5">
        <v>3.88</v>
      </c>
      <c r="I13" s="5">
        <v>0</v>
      </c>
      <c r="J13" s="5">
        <v>0</v>
      </c>
      <c r="K13" s="5">
        <v>22.2</v>
      </c>
      <c r="L13" s="5">
        <v>3.6</v>
      </c>
      <c r="M13" s="5">
        <v>33.200000000000003</v>
      </c>
    </row>
    <row r="14" spans="1:13" x14ac:dyDescent="0.25">
      <c r="A14" s="9">
        <v>42277</v>
      </c>
      <c r="B14" s="5">
        <v>33700</v>
      </c>
      <c r="C14" s="5">
        <v>47</v>
      </c>
      <c r="D14" s="5">
        <v>6.7</v>
      </c>
      <c r="E14" s="5">
        <v>0</v>
      </c>
      <c r="F14" s="5">
        <v>0.16</v>
      </c>
      <c r="G14" s="5">
        <v>0</v>
      </c>
      <c r="H14" s="5">
        <v>3.3</v>
      </c>
      <c r="I14" s="5">
        <v>2.8</v>
      </c>
      <c r="J14" s="5">
        <v>2</v>
      </c>
      <c r="K14" s="5">
        <v>11.9</v>
      </c>
      <c r="L14" s="5">
        <v>2.2000000000000002</v>
      </c>
      <c r="M14" s="5">
        <v>27.4</v>
      </c>
    </row>
    <row r="15" spans="1:13" x14ac:dyDescent="0.25">
      <c r="A15" s="9">
        <v>42369</v>
      </c>
      <c r="B15" s="5">
        <v>27900</v>
      </c>
      <c r="C15" s="5">
        <v>21.5</v>
      </c>
      <c r="D15" s="5">
        <v>7.3</v>
      </c>
      <c r="E15" s="5">
        <v>0</v>
      </c>
      <c r="F15" s="5">
        <v>0.23</v>
      </c>
      <c r="G15" s="5">
        <v>0</v>
      </c>
      <c r="H15" s="5">
        <v>6.9</v>
      </c>
      <c r="I15" s="5">
        <v>9.9</v>
      </c>
      <c r="J15" s="5">
        <v>0</v>
      </c>
      <c r="K15" s="5">
        <v>24</v>
      </c>
      <c r="L15" s="5">
        <v>2.9</v>
      </c>
      <c r="M15" s="5">
        <v>24.4</v>
      </c>
    </row>
    <row r="16" spans="1:13" x14ac:dyDescent="0.25">
      <c r="A16" s="9">
        <v>42460</v>
      </c>
      <c r="B16" s="5">
        <v>29600</v>
      </c>
      <c r="C16" s="5">
        <v>4.5999999999999996</v>
      </c>
      <c r="D16" s="5">
        <v>7.45</v>
      </c>
      <c r="E16" s="5">
        <v>0</v>
      </c>
      <c r="F16" s="5">
        <v>0</v>
      </c>
      <c r="G16" s="5">
        <v>0</v>
      </c>
      <c r="H16" s="5">
        <v>4.8</v>
      </c>
      <c r="I16" s="5">
        <v>0</v>
      </c>
      <c r="J16" s="5">
        <v>0</v>
      </c>
      <c r="K16" s="5">
        <v>22.6</v>
      </c>
      <c r="L16" s="5">
        <v>3.1</v>
      </c>
      <c r="M16" s="5">
        <v>30.1</v>
      </c>
    </row>
    <row r="17" spans="1:13" x14ac:dyDescent="0.25">
      <c r="A17" s="9">
        <v>42551</v>
      </c>
      <c r="B17" s="5">
        <v>30100</v>
      </c>
      <c r="C17" s="5">
        <v>13</v>
      </c>
      <c r="D17" s="5">
        <v>7.42</v>
      </c>
      <c r="E17" s="5">
        <v>0</v>
      </c>
      <c r="F17" s="5">
        <v>0</v>
      </c>
      <c r="G17" s="5">
        <v>0</v>
      </c>
      <c r="H17" s="5">
        <v>6.7</v>
      </c>
      <c r="I17" s="5">
        <v>0</v>
      </c>
      <c r="J17" s="5">
        <v>0</v>
      </c>
      <c r="K17" s="5">
        <v>25.2</v>
      </c>
      <c r="L17" s="5">
        <v>2.8</v>
      </c>
      <c r="M17" s="5">
        <v>29.5</v>
      </c>
    </row>
    <row r="18" spans="1:13" x14ac:dyDescent="0.25">
      <c r="A18" s="9">
        <v>42643</v>
      </c>
      <c r="B18" s="5" t="s">
        <v>5</v>
      </c>
      <c r="C18" s="5" t="s">
        <v>5</v>
      </c>
      <c r="D18" s="5" t="s">
        <v>5</v>
      </c>
      <c r="E18" s="5" t="s">
        <v>5</v>
      </c>
      <c r="F18" s="5" t="s">
        <v>5</v>
      </c>
      <c r="G18" s="5" t="s">
        <v>5</v>
      </c>
      <c r="H18" s="5" t="s">
        <v>5</v>
      </c>
      <c r="I18" s="5" t="s">
        <v>5</v>
      </c>
      <c r="J18" s="5" t="s">
        <v>5</v>
      </c>
      <c r="K18" s="5" t="s">
        <v>5</v>
      </c>
      <c r="L18" s="5" t="s">
        <v>5</v>
      </c>
      <c r="M18" s="5" t="s">
        <v>5</v>
      </c>
    </row>
    <row r="19" spans="1:13" x14ac:dyDescent="0.25">
      <c r="A19" s="9">
        <v>42735</v>
      </c>
      <c r="B19" s="5">
        <v>31800</v>
      </c>
      <c r="C19" s="5">
        <v>5.4</v>
      </c>
      <c r="D19" s="5">
        <v>7.65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14.6</v>
      </c>
      <c r="L19" s="5">
        <v>1.8</v>
      </c>
      <c r="M19" s="5">
        <v>4.0500000000000001E-2</v>
      </c>
    </row>
    <row r="20" spans="1:13" x14ac:dyDescent="0.25">
      <c r="A20" s="9">
        <v>42825</v>
      </c>
      <c r="B20" s="5">
        <v>33000</v>
      </c>
      <c r="C20" s="5">
        <v>4.4000000000000004</v>
      </c>
      <c r="D20" s="5">
        <v>7.85</v>
      </c>
      <c r="E20" s="5">
        <v>0</v>
      </c>
      <c r="F20" s="5">
        <v>0</v>
      </c>
      <c r="G20" s="5">
        <v>0</v>
      </c>
      <c r="H20" s="5">
        <v>4.4000000000000004</v>
      </c>
      <c r="I20" s="5">
        <v>1.1000000000000001</v>
      </c>
      <c r="J20" s="5">
        <v>0</v>
      </c>
      <c r="K20" s="5">
        <v>25.9</v>
      </c>
      <c r="L20" s="5">
        <v>2</v>
      </c>
      <c r="M20" s="5">
        <v>1.8E-3</v>
      </c>
    </row>
    <row r="21" spans="1:13" x14ac:dyDescent="0.25">
      <c r="A21" s="9">
        <v>42916</v>
      </c>
      <c r="B21" s="5">
        <v>27000</v>
      </c>
      <c r="C21" s="5">
        <v>3.2</v>
      </c>
      <c r="D21" s="5">
        <v>7.78</v>
      </c>
      <c r="E21" s="5">
        <v>1.0999999999999999E-2</v>
      </c>
      <c r="F21" s="5">
        <v>0.16</v>
      </c>
      <c r="G21" s="5">
        <v>0</v>
      </c>
      <c r="H21" s="5">
        <v>98.6</v>
      </c>
      <c r="I21" s="5">
        <v>0.79</v>
      </c>
      <c r="J21" s="5">
        <v>13.7</v>
      </c>
      <c r="K21" s="5">
        <v>20</v>
      </c>
      <c r="L21" s="5">
        <v>3.01</v>
      </c>
      <c r="M21" s="5">
        <v>22.3</v>
      </c>
    </row>
    <row r="22" spans="1:13" x14ac:dyDescent="0.25">
      <c r="A22" s="9">
        <v>43008</v>
      </c>
      <c r="B22" s="5">
        <v>27800</v>
      </c>
      <c r="C22" s="5">
        <v>10.199999999999999</v>
      </c>
      <c r="D22" s="5">
        <v>7.62</v>
      </c>
      <c r="E22" s="5">
        <v>2.4E-2</v>
      </c>
      <c r="F22" s="5">
        <v>0.36</v>
      </c>
      <c r="G22" s="5">
        <v>0</v>
      </c>
      <c r="H22" s="5">
        <v>70.5</v>
      </c>
      <c r="I22" s="5">
        <v>0</v>
      </c>
      <c r="J22" s="5">
        <v>14.7</v>
      </c>
      <c r="K22" s="5">
        <v>0</v>
      </c>
      <c r="L22" s="5">
        <v>4.08</v>
      </c>
      <c r="M22" s="5">
        <v>2.23E-2</v>
      </c>
    </row>
    <row r="23" spans="1:13" x14ac:dyDescent="0.25">
      <c r="A23" s="9">
        <v>43100</v>
      </c>
      <c r="B23" s="5">
        <v>38300</v>
      </c>
      <c r="C23" s="5">
        <v>11</v>
      </c>
      <c r="D23" s="5">
        <v>7.35</v>
      </c>
      <c r="E23" s="5">
        <v>0</v>
      </c>
      <c r="F23" s="5">
        <v>0.34</v>
      </c>
      <c r="G23" s="5">
        <v>0</v>
      </c>
      <c r="H23" s="5">
        <v>94</v>
      </c>
      <c r="I23" s="5">
        <v>0</v>
      </c>
      <c r="J23" s="5">
        <v>0</v>
      </c>
      <c r="K23" s="5">
        <v>0</v>
      </c>
      <c r="L23" s="5">
        <v>1.75</v>
      </c>
      <c r="M23" s="5">
        <v>2.7699999999999999E-2</v>
      </c>
    </row>
    <row r="24" spans="1:13" x14ac:dyDescent="0.25">
      <c r="A24" s="9">
        <v>43373</v>
      </c>
      <c r="B24" s="5">
        <v>28300</v>
      </c>
      <c r="C24" s="5">
        <v>8.5</v>
      </c>
      <c r="D24" s="5">
        <v>7.68</v>
      </c>
      <c r="E24" s="5">
        <v>1.4E-2</v>
      </c>
      <c r="F24" s="5">
        <v>0.05</v>
      </c>
      <c r="G24" s="5">
        <v>0</v>
      </c>
      <c r="H24" s="5">
        <v>7.7</v>
      </c>
      <c r="I24" s="5">
        <v>1.8</v>
      </c>
      <c r="J24" s="5">
        <v>9.6</v>
      </c>
      <c r="K24" s="5">
        <v>11</v>
      </c>
      <c r="L24" s="5">
        <v>3.57</v>
      </c>
      <c r="M24" s="5">
        <v>2.2700000000000001E-2</v>
      </c>
    </row>
    <row r="25" spans="1:13" x14ac:dyDescent="0.25">
      <c r="A25" s="9">
        <v>43738</v>
      </c>
      <c r="B25" s="5">
        <v>36000</v>
      </c>
      <c r="C25" s="5">
        <v>19</v>
      </c>
      <c r="D25" s="5">
        <v>7.04</v>
      </c>
      <c r="E25" s="5">
        <v>0</v>
      </c>
      <c r="F25" s="5">
        <v>0.19</v>
      </c>
      <c r="G25" s="5">
        <v>0</v>
      </c>
      <c r="H25" s="5">
        <v>3.4</v>
      </c>
      <c r="I25" s="5">
        <v>1.6</v>
      </c>
      <c r="J25" s="5">
        <v>1.1000000000000001</v>
      </c>
      <c r="K25" s="5">
        <v>15.1</v>
      </c>
      <c r="L25" s="5">
        <v>1.3</v>
      </c>
      <c r="M25" s="5">
        <v>3.1E-2</v>
      </c>
    </row>
    <row r="26" spans="1:13" x14ac:dyDescent="0.25">
      <c r="A26" s="9">
        <v>44104</v>
      </c>
      <c r="B26" s="5">
        <v>19800</v>
      </c>
      <c r="C26" s="5">
        <v>43.5</v>
      </c>
      <c r="D26" s="5">
        <v>7.91</v>
      </c>
      <c r="E26" s="5">
        <v>0.05</v>
      </c>
      <c r="F26" s="5">
        <v>0.4</v>
      </c>
      <c r="G26" s="5">
        <v>0</v>
      </c>
      <c r="H26" s="5">
        <v>0</v>
      </c>
      <c r="I26" s="5">
        <v>0</v>
      </c>
      <c r="J26" s="5">
        <v>0</v>
      </c>
      <c r="K26" s="5">
        <v>30</v>
      </c>
      <c r="L26" s="5">
        <v>2</v>
      </c>
      <c r="M26" s="5">
        <v>1.9800000000000002E-2</v>
      </c>
    </row>
    <row r="27" spans="1:13" x14ac:dyDescent="0.25">
      <c r="A27" s="9" t="s">
        <v>117</v>
      </c>
      <c r="B27" s="5">
        <v>229</v>
      </c>
      <c r="C27" s="5">
        <v>60</v>
      </c>
      <c r="D27" s="5">
        <v>7.71</v>
      </c>
      <c r="E27" s="5">
        <v>0</v>
      </c>
      <c r="F27" s="5">
        <v>0.13</v>
      </c>
      <c r="G27" s="5">
        <v>0</v>
      </c>
      <c r="H27" s="5">
        <v>17.399999999999999</v>
      </c>
      <c r="I27" s="5">
        <v>3.5</v>
      </c>
      <c r="J27" s="5">
        <v>25.6</v>
      </c>
      <c r="K27" s="5">
        <v>19</v>
      </c>
      <c r="L27" s="5">
        <v>2.7</v>
      </c>
      <c r="M27" s="5">
        <v>26.4</v>
      </c>
    </row>
  </sheetData>
  <sortState xmlns:xlrd2="http://schemas.microsoft.com/office/spreadsheetml/2017/richdata2" columnSort="1" ref="B1:M26">
    <sortCondition ref="B1:M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E1658-DD1D-4EBE-A9CE-1CF5CD69E61C}">
  <dimension ref="A1:P94"/>
  <sheetViews>
    <sheetView workbookViewId="0">
      <selection activeCell="Q84" sqref="Q84"/>
    </sheetView>
  </sheetViews>
  <sheetFormatPr defaultColWidth="8.7109375" defaultRowHeight="15" x14ac:dyDescent="0.25"/>
  <cols>
    <col min="1" max="1" width="15.5703125" style="10" customWidth="1"/>
    <col min="2" max="13" width="10.5703125" style="2" customWidth="1"/>
    <col min="14" max="16" width="9.140625" customWidth="1"/>
    <col min="17" max="16384" width="8.7109375" style="2"/>
  </cols>
  <sheetData>
    <row r="1" spans="1:13" x14ac:dyDescent="0.25">
      <c r="A1" s="18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8.5" x14ac:dyDescent="0.25">
      <c r="A2" s="15" t="s">
        <v>41</v>
      </c>
      <c r="B2" s="16" t="s">
        <v>54</v>
      </c>
      <c r="C2" s="16" t="s">
        <v>37</v>
      </c>
      <c r="D2" s="16" t="s">
        <v>57</v>
      </c>
      <c r="E2" s="16" t="s">
        <v>4</v>
      </c>
      <c r="F2" s="16" t="s">
        <v>4</v>
      </c>
      <c r="G2" s="16" t="s">
        <v>56</v>
      </c>
      <c r="H2" s="16" t="s">
        <v>1</v>
      </c>
      <c r="I2" s="16" t="s">
        <v>1</v>
      </c>
      <c r="J2" s="16" t="s">
        <v>2</v>
      </c>
      <c r="K2" s="16" t="s">
        <v>2</v>
      </c>
      <c r="L2" s="16" t="s">
        <v>3</v>
      </c>
      <c r="M2" s="16" t="s">
        <v>3</v>
      </c>
    </row>
    <row r="3" spans="1:13" ht="28.5" x14ac:dyDescent="0.25">
      <c r="A3" s="15"/>
      <c r="B3" s="16" t="s">
        <v>58</v>
      </c>
      <c r="C3" s="16" t="s">
        <v>58</v>
      </c>
      <c r="D3" s="16" t="s">
        <v>83</v>
      </c>
      <c r="E3" s="16" t="s">
        <v>44</v>
      </c>
      <c r="F3" s="16" t="s">
        <v>45</v>
      </c>
      <c r="G3" s="16" t="s">
        <v>58</v>
      </c>
      <c r="H3" s="16" t="s">
        <v>59</v>
      </c>
      <c r="I3" s="16" t="s">
        <v>58</v>
      </c>
      <c r="J3" s="16" t="s">
        <v>59</v>
      </c>
      <c r="K3" s="16" t="s">
        <v>58</v>
      </c>
      <c r="L3" s="16" t="s">
        <v>59</v>
      </c>
      <c r="M3" s="16" t="s">
        <v>58</v>
      </c>
    </row>
    <row r="4" spans="1:13" x14ac:dyDescent="0.25">
      <c r="A4" s="15" t="s">
        <v>42</v>
      </c>
      <c r="B4" s="14" t="s">
        <v>51</v>
      </c>
      <c r="C4" s="14" t="s">
        <v>78</v>
      </c>
      <c r="D4" s="14" t="s">
        <v>50</v>
      </c>
      <c r="E4" s="14" t="s">
        <v>53</v>
      </c>
      <c r="F4" s="14" t="s">
        <v>53</v>
      </c>
      <c r="G4" s="14" t="s">
        <v>52</v>
      </c>
      <c r="H4" s="14" t="s">
        <v>48</v>
      </c>
      <c r="I4" s="14" t="s">
        <v>48</v>
      </c>
      <c r="J4" s="14" t="s">
        <v>48</v>
      </c>
      <c r="K4" s="14" t="s">
        <v>48</v>
      </c>
      <c r="L4" s="14" t="s">
        <v>48</v>
      </c>
      <c r="M4" s="14" t="s">
        <v>48</v>
      </c>
    </row>
    <row r="5" spans="1:13" x14ac:dyDescent="0.25">
      <c r="A5" s="15" t="s">
        <v>43</v>
      </c>
      <c r="B5" s="14" t="s">
        <v>49</v>
      </c>
      <c r="C5" s="14">
        <v>880</v>
      </c>
      <c r="D5" s="14" t="s">
        <v>49</v>
      </c>
      <c r="E5" s="14">
        <v>6.5</v>
      </c>
      <c r="F5" s="14">
        <v>8.5</v>
      </c>
      <c r="G5" s="14">
        <v>15</v>
      </c>
      <c r="H5" s="14">
        <v>51</v>
      </c>
      <c r="I5" s="14" t="s">
        <v>49</v>
      </c>
      <c r="J5" s="14">
        <v>0.1</v>
      </c>
      <c r="K5" s="14" t="s">
        <v>49</v>
      </c>
      <c r="L5" s="14">
        <v>100</v>
      </c>
      <c r="M5" s="14" t="s">
        <v>49</v>
      </c>
    </row>
    <row r="6" spans="1:13" x14ac:dyDescent="0.25">
      <c r="A6" s="15" t="s">
        <v>44</v>
      </c>
      <c r="B6" s="14">
        <f>IF(COUNTIF($B$11:$B$81,"*&lt;*")&lt;&gt;0,0,MIN($B$11:$B$81))</f>
        <v>0.115</v>
      </c>
      <c r="C6" s="14">
        <f>IF(COUNTIF($C$11:$C$81,"*&lt;*")&lt;&gt;0,0,MIN($C$11:$C$81))</f>
        <v>190</v>
      </c>
      <c r="D6" s="14">
        <f>IF(COUNTIF($D$11:$D$81,"*&lt;*")&lt;&gt;0,0,MIN($D$11:$D$81))</f>
        <v>3</v>
      </c>
      <c r="E6" s="14">
        <f>IF(COUNTIF($E$11:$E$81,"*&lt;*")&lt;&gt;0,0,MIN($E$11:$E$81))</f>
        <v>6.85</v>
      </c>
      <c r="F6" s="14">
        <f>IF(COUNTIF($F$11:$F$81,"*&lt;*")&lt;&gt;0,0,MIN($F$11:$F$81))</f>
        <v>6.85</v>
      </c>
      <c r="G6" s="14">
        <f>IF(COUNTIF($G$11:$G$81,"*&lt;*")&lt;&gt;0,0,MIN($G$11:$G$81))</f>
        <v>0</v>
      </c>
      <c r="H6" s="14">
        <f>IF(COUNTIF($H$11:$H$81,"*&lt;*")&lt;&gt;0,0,MIN($H$11:$H$81))</f>
        <v>0</v>
      </c>
      <c r="I6" s="14">
        <f>IF(COUNTIF($I$11:$I$81,"*&lt;*")&lt;&gt;0,0,MIN($I$11:$I$81))</f>
        <v>0</v>
      </c>
      <c r="J6" s="14">
        <f>IF(COUNTIF($J$11:$J$81,"*&lt;*")&lt;&gt;0,0,MIN($J$11:$J$81))</f>
        <v>0</v>
      </c>
      <c r="K6" s="14">
        <f>IF(COUNTIF($K$11:$K$81,"*&lt;*")&lt;&gt;0,0,MIN($K$11:$K$81))</f>
        <v>0</v>
      </c>
      <c r="L6" s="14">
        <f>IF(COUNTIF($L$11:$L$81,"*&lt;*")&lt;&gt;0,0,MIN($L$11:$L$81))</f>
        <v>0</v>
      </c>
      <c r="M6" s="14">
        <f>IF(COUNTIF($M$11:$M$81,"*&lt;*")&lt;&gt;0,0,MIN($M$11:$M$81))</f>
        <v>0</v>
      </c>
    </row>
    <row r="7" spans="1:13" x14ac:dyDescent="0.25">
      <c r="A7" s="15" t="s">
        <v>45</v>
      </c>
      <c r="B7" s="14">
        <f>IF(SUM($B$11:$B$81)=0,0,MAX($B$11:$B$81))</f>
        <v>2.66</v>
      </c>
      <c r="C7" s="14">
        <f>IF(SUM($C$11:$C$81)=0,0,MAX($C$11:$C$81))</f>
        <v>190</v>
      </c>
      <c r="D7" s="14">
        <f>IF(SUM($D$11:$D$81)=0,0,MAX($D$11:$D$81))</f>
        <v>112</v>
      </c>
      <c r="E7" s="14">
        <f>IF(SUM($E$11:$E$81)=0,0,MAX($E$11:$E$81))</f>
        <v>7.93</v>
      </c>
      <c r="F7" s="14">
        <f>IF(SUM($F$11:$F$81)=0,0,MAX($F$11:$F$81))</f>
        <v>7.98</v>
      </c>
      <c r="G7" s="14">
        <f>IF(SUM($G$11:$G$81)=0,0,MAX($G$11:$G$81))</f>
        <v>0</v>
      </c>
      <c r="H7" s="14">
        <f>IF(SUM($H$11:$H$81)=0,0,MAX($H$11:$H$81))</f>
        <v>5.95</v>
      </c>
      <c r="I7" s="14">
        <f>IF(SUM($I$11:$I$81)=0,0,MAX($I$11:$I$81))</f>
        <v>7.7</v>
      </c>
      <c r="J7" s="14">
        <f>IF(SUM($J$11:$J$81)=0,0,MAX($J$11:$J$81))</f>
        <v>0</v>
      </c>
      <c r="K7" s="14">
        <f>IF(SUM($K$11:$K$81)=0,0,MAX($K$11:$K$81))</f>
        <v>0</v>
      </c>
      <c r="L7" s="14">
        <f>IF(SUM($L$11:$L$81)=0,0,MAX($L$11:$L$81))</f>
        <v>0.41</v>
      </c>
      <c r="M7" s="14">
        <f>IF(SUM($M$11:$M$81)=0,0,MAX($M$11:$M$81))</f>
        <v>0.82</v>
      </c>
    </row>
    <row r="8" spans="1:13" x14ac:dyDescent="0.25">
      <c r="A8" s="15" t="s">
        <v>46</v>
      </c>
      <c r="B8" s="14" t="str">
        <f>IFERROR(IF(ISODD(COUNTA($B$11:$B$81)),LARGE($B$11:$B$81,INT(COUNTA($B$11:$B$81)/2)+1),(LARGE($B$11:$B$81,INT(COUNTA($B$11:$B$81)/2)+1)+LARGE($B$11:$B$81,INT(COUNTA($B$11:$B$81)/2)))/2),IF(COUNT($B$11:$B$81)=COUNTA($B$11:$B$81)/2,SMALL($B$11:$B$81,1)/2, "Non-Detect"))</f>
        <v>Non-Detect</v>
      </c>
      <c r="C8" s="14" t="str">
        <f>IFERROR(IF(ISODD(COUNTA($C$11:$C$81)),LARGE($C$11:$C$81,INT(COUNTA($C$11:$C$81)/2)+1),(LARGE($C$11:$C$81,INT(COUNTA($C$11:$C$81)/2)+1)+LARGE($C$11:$C$81,INT(COUNTA($C$11:$C$81)/2)))/2),IF(COUNT($C$11:$C$81)=COUNTA($C$11:$C$81)/2,SMALL($C$11:$C$81,1)/2, "Non-Detect"))</f>
        <v>Non-Detect</v>
      </c>
      <c r="D8" s="14" t="str">
        <f>IFERROR(IF(ISODD(COUNTA($D$11:$D$81)),LARGE($D$11:$D$81,INT(COUNTA($D$11:$D$81)/2)+1),(LARGE($D$11:$D$81,INT(COUNTA($D$11:$D$81)/2)+1)+LARGE($D$11:$D$81,INT(COUNTA($D$11:$D$81)/2)))/2),IF(COUNT($D$11:$D$81)=COUNTA($D$11:$D$81)/2,SMALL($D$11:$D$81,1)/2, "Non-Detect"))</f>
        <v>Non-Detect</v>
      </c>
      <c r="E8" s="14" t="str">
        <f>IFERROR(IF(ISODD(COUNTA($E$11:$E$81)),LARGE($E$11:$E$81,INT(COUNTA($E$11:$E$81)/2)+1),(LARGE($E$11:$E$81,INT(COUNTA($E$11:$E$81)/2)+1)+LARGE($E$11:$E$81,INT(COUNTA($E$11:$E$81)/2)))/2),IF(COUNT($E$11:$E$81)=COUNTA($E$11:$E$81)/2,SMALL($E$11:$E$81,1)/2, "Non-Detect"))</f>
        <v>Non-Detect</v>
      </c>
      <c r="F8" s="14" t="str">
        <f>IFERROR(IF(ISODD(COUNTA($F$11:$F$81)),LARGE($F$11:$F$81,INT(COUNTA($F$11:$F$81)/2)+1),(LARGE($F$11:$F$81,INT(COUNTA($F$11:$F$81)/2)+1)+LARGE($F$11:$F$81,INT(COUNTA($F$11:$F$81)/2)))/2),IF(COUNT($F$11:$F$81)=COUNTA($F$11:$F$81)/2,SMALL($F$11:$F$81,1)/2, "Non-Detect"))</f>
        <v>Non-Detect</v>
      </c>
      <c r="G8" s="14" t="str">
        <f>IFERROR(IF(ISODD(COUNTA($G$11:$G$81)),LARGE($G$11:$G$81,INT(COUNTA($G$11:$G$81)/2)+1),(LARGE($G$11:$G$81,INT(COUNTA($G$11:$G$81)/2)+1)+LARGE($G$11:$G$81,INT(COUNTA($G$11:$G$81)/2)))/2),IF(COUNT($G$11:$G$81)=COUNTA($G$11:$G$81)/2,SMALL($G$11:$G$81,1)/2, "Non-Detect"))</f>
        <v>Non-Detect</v>
      </c>
      <c r="H8" s="14" t="str">
        <f>IFERROR(IF(ISODD(COUNTA($H$11:$H$81)),LARGE($H$11:$H$81,INT(COUNTA($H$11:$H$81)/2)+1),(LARGE($H$11:$H$81,INT(COUNTA($H$11:$H$81)/2)+1)+LARGE($H$11:$H$81,INT(COUNTA($H$11:$H$81)/2)))/2),IF(COUNT($H$11:$H$81)=COUNTA($H$11:$H$81)/2,SMALL($H$11:$H$81,1)/2, "Non-Detect"))</f>
        <v>Non-Detect</v>
      </c>
      <c r="I8" s="14" t="str">
        <f>IFERROR(IF(ISODD(COUNTA($I$11:$I$81)),LARGE($I$11:$I$81,INT(COUNTA($I$11:$I$81)/2)+1),(LARGE($I$11:$I$81,INT(COUNTA($I$11:$I$81)/2)+1)+LARGE($I$11:$I$81,INT(COUNTA($I$11:$I$81)/2)))/2),IF(COUNT($I$11:$I$81)=COUNTA($I$11:$I$81)/2,SMALL($I$11:$I$81,1)/2, "Non-Detect"))</f>
        <v>Non-Detect</v>
      </c>
      <c r="J8" s="14" t="str">
        <f>IFERROR(IF(ISODD(COUNTA($J$11:$J$81)),LARGE($J$11:$J$81,INT(COUNTA($J$11:$J$81)/2)+1),(LARGE($J$11:$J$81,INT(COUNTA($J$11:$J$81)/2)+1)+LARGE($J$11:$J$81,INT(COUNTA($J$11:$J$81)/2)))/2),IF(COUNT($J$11:$J$81)=COUNTA($J$11:$J$81)/2,SMALL($J$11:$J$81,1)/2, "Non-Detect"))</f>
        <v>Non-Detect</v>
      </c>
      <c r="K8" s="14" t="str">
        <f>IFERROR(IF(ISODD(COUNTA($K$11:$K$81)),LARGE($K$11:$K$81,INT(COUNTA($K$11:$K$81)/2)+1),(LARGE($K$11:$K$81,INT(COUNTA($K$11:$K$81)/2)+1)+LARGE($K$11:$K$81,INT(COUNTA($K$11:$K$81)/2)))/2),IF(COUNT($K$11:$K$81)=COUNTA($K$11:$K$81)/2,SMALL($K$11:$K$81,1)/2, "Non-Detect"))</f>
        <v>Non-Detect</v>
      </c>
      <c r="L8" s="14" t="str">
        <f>IFERROR(IF(ISODD(COUNTA($L$11:$L$81)),LARGE($L$11:$L$81,INT(COUNTA($L$11:$L$81)/2)+1),(LARGE($L$11:$L$81,INT(COUNTA($L$11:$L$81)/2)+1)+LARGE($L$11:$L$81,INT(COUNTA($L$11:$L$81)/2)))/2),IF(COUNT($L$11:$L$81)=COUNTA($L$11:$L$81)/2,SMALL($L$11:$L$81,1)/2, "Non-Detect"))</f>
        <v>Non-Detect</v>
      </c>
      <c r="M8" s="14" t="str">
        <f>IFERROR(IF(ISODD(COUNTA($M$11:$M$81)),LARGE($M$11:$M$81,INT(COUNTA($M$11:$M$81)/2)+1),(LARGE($M$11:$M$81,INT(COUNTA($M$11:$M$81)/2)+1)+LARGE($M$11:$M$81,INT(COUNTA($M$11:$M$81)/2)))/2),IF(COUNT($M$11:$M$81)=COUNTA($M$11:$M$81)/2,SMALL($M$11:$M$81,1)/2, "Non-Detect"))</f>
        <v>Non-Detect</v>
      </c>
    </row>
    <row r="9" spans="1:13" x14ac:dyDescent="0.25">
      <c r="A9" s="15" t="s">
        <v>47</v>
      </c>
      <c r="B9" s="14" t="s">
        <v>60</v>
      </c>
      <c r="C9" s="14">
        <f>COUNTIF($C$11:$C$81,"&gt;880")</f>
        <v>0</v>
      </c>
      <c r="D9" s="14" t="s">
        <v>60</v>
      </c>
      <c r="E9" s="14">
        <f>COUNTIF($E$11:$E$81,"&lt;6.5")+COUNTIF($E$11:$E$81,"*&lt;*")</f>
        <v>0</v>
      </c>
      <c r="F9" s="14">
        <f>COUNTIF($F$11:$F$81,"&gt;8.5")</f>
        <v>0</v>
      </c>
      <c r="G9" s="14">
        <f>COUNTIF($G$11:$G$81,"&gt;15")</f>
        <v>0</v>
      </c>
      <c r="H9" s="14">
        <f>COUNTIF($H$11:$H$81,"&gt;51")</f>
        <v>0</v>
      </c>
      <c r="I9" s="14" t="s">
        <v>60</v>
      </c>
      <c r="J9" s="14">
        <f>COUNTIF($J$11:$J$81,"&gt;.1")</f>
        <v>0</v>
      </c>
      <c r="K9" s="14" t="s">
        <v>60</v>
      </c>
      <c r="L9" s="14">
        <f>COUNTIF($L$11:$L$81,"&gt;100")</f>
        <v>0</v>
      </c>
      <c r="M9" s="14" t="s">
        <v>60</v>
      </c>
    </row>
    <row r="10" spans="1:13" ht="42.75" x14ac:dyDescent="0.25">
      <c r="A10" s="13" t="s">
        <v>79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25">
      <c r="A11" s="9">
        <v>42004</v>
      </c>
      <c r="B11" s="12">
        <v>2.66</v>
      </c>
      <c r="C11" s="12">
        <v>190</v>
      </c>
      <c r="D11" s="12">
        <v>112</v>
      </c>
      <c r="E11" s="12">
        <v>6.85</v>
      </c>
      <c r="F11" s="12">
        <v>6.85</v>
      </c>
      <c r="G11" s="12">
        <v>0</v>
      </c>
      <c r="H11" s="12">
        <v>2.2000000000000002</v>
      </c>
      <c r="I11" s="12">
        <v>2.2000000000000002</v>
      </c>
      <c r="J11" s="12">
        <v>0</v>
      </c>
      <c r="K11" s="12">
        <v>0</v>
      </c>
      <c r="L11" s="12">
        <v>0.10100000000000001</v>
      </c>
      <c r="M11" s="12">
        <v>0.10100000000000001</v>
      </c>
    </row>
    <row r="12" spans="1:13" x14ac:dyDescent="0.25">
      <c r="A12" s="9">
        <v>42035</v>
      </c>
      <c r="B12" s="12" t="s">
        <v>82</v>
      </c>
      <c r="C12" s="12" t="s">
        <v>82</v>
      </c>
      <c r="D12" s="12" t="s">
        <v>82</v>
      </c>
      <c r="E12" s="12" t="s">
        <v>82</v>
      </c>
      <c r="F12" s="12" t="s">
        <v>82</v>
      </c>
      <c r="G12" s="12" t="s">
        <v>82</v>
      </c>
      <c r="H12" s="12" t="s">
        <v>82</v>
      </c>
      <c r="I12" s="12" t="s">
        <v>82</v>
      </c>
      <c r="J12" s="12" t="s">
        <v>82</v>
      </c>
      <c r="K12" s="12" t="s">
        <v>82</v>
      </c>
      <c r="L12" s="12" t="s">
        <v>82</v>
      </c>
      <c r="M12" s="12" t="s">
        <v>82</v>
      </c>
    </row>
    <row r="13" spans="1:13" x14ac:dyDescent="0.25">
      <c r="A13" s="9">
        <v>42063</v>
      </c>
      <c r="B13" s="12" t="s">
        <v>6</v>
      </c>
      <c r="C13" s="12" t="s">
        <v>6</v>
      </c>
      <c r="D13" s="12" t="s">
        <v>6</v>
      </c>
      <c r="E13" s="12" t="s">
        <v>6</v>
      </c>
      <c r="F13" s="12" t="s">
        <v>6</v>
      </c>
      <c r="G13" s="12" t="s">
        <v>6</v>
      </c>
      <c r="H13" s="12" t="s">
        <v>6</v>
      </c>
      <c r="I13" s="12" t="s">
        <v>6</v>
      </c>
      <c r="J13" s="12" t="s">
        <v>6</v>
      </c>
      <c r="K13" s="12" t="s">
        <v>6</v>
      </c>
      <c r="L13" s="12" t="s">
        <v>6</v>
      </c>
      <c r="M13" s="12" t="s">
        <v>6</v>
      </c>
    </row>
    <row r="14" spans="1:13" x14ac:dyDescent="0.25">
      <c r="A14" s="9">
        <v>42094</v>
      </c>
      <c r="B14" s="12" t="s">
        <v>81</v>
      </c>
      <c r="C14" s="12" t="s">
        <v>81</v>
      </c>
      <c r="D14" s="12" t="s">
        <v>81</v>
      </c>
      <c r="E14" s="12" t="s">
        <v>81</v>
      </c>
      <c r="F14" s="12" t="s">
        <v>81</v>
      </c>
      <c r="G14" s="12" t="s">
        <v>81</v>
      </c>
      <c r="H14" s="12" t="s">
        <v>81</v>
      </c>
      <c r="I14" s="12" t="s">
        <v>81</v>
      </c>
      <c r="J14" s="12" t="s">
        <v>81</v>
      </c>
      <c r="K14" s="12" t="s">
        <v>81</v>
      </c>
      <c r="L14" s="12" t="s">
        <v>81</v>
      </c>
      <c r="M14" s="12" t="s">
        <v>81</v>
      </c>
    </row>
    <row r="15" spans="1:13" x14ac:dyDescent="0.25">
      <c r="A15" s="9">
        <v>42124</v>
      </c>
      <c r="B15" s="12" t="s">
        <v>81</v>
      </c>
      <c r="C15" s="12" t="s">
        <v>81</v>
      </c>
      <c r="D15" s="12" t="s">
        <v>81</v>
      </c>
      <c r="E15" s="12" t="s">
        <v>81</v>
      </c>
      <c r="F15" s="12" t="s">
        <v>81</v>
      </c>
      <c r="G15" s="12" t="s">
        <v>81</v>
      </c>
      <c r="H15" s="12" t="s">
        <v>81</v>
      </c>
      <c r="I15" s="12" t="s">
        <v>81</v>
      </c>
      <c r="J15" s="12" t="s">
        <v>81</v>
      </c>
      <c r="K15" s="12" t="s">
        <v>81</v>
      </c>
      <c r="L15" s="12" t="s">
        <v>81</v>
      </c>
      <c r="M15" s="12" t="s">
        <v>81</v>
      </c>
    </row>
    <row r="16" spans="1:13" x14ac:dyDescent="0.25">
      <c r="A16" s="9">
        <v>42155</v>
      </c>
      <c r="B16" s="12" t="s">
        <v>81</v>
      </c>
      <c r="C16" s="12" t="s">
        <v>81</v>
      </c>
      <c r="D16" s="12" t="s">
        <v>81</v>
      </c>
      <c r="E16" s="12" t="s">
        <v>81</v>
      </c>
      <c r="F16" s="12" t="s">
        <v>81</v>
      </c>
      <c r="G16" s="12" t="s">
        <v>81</v>
      </c>
      <c r="H16" s="12" t="s">
        <v>81</v>
      </c>
      <c r="I16" s="12" t="s">
        <v>81</v>
      </c>
      <c r="J16" s="12" t="s">
        <v>81</v>
      </c>
      <c r="K16" s="12" t="s">
        <v>81</v>
      </c>
      <c r="L16" s="12" t="s">
        <v>81</v>
      </c>
      <c r="M16" s="12" t="s">
        <v>81</v>
      </c>
    </row>
    <row r="17" spans="1:13" x14ac:dyDescent="0.25">
      <c r="A17" s="9">
        <v>42185</v>
      </c>
      <c r="B17" s="12" t="s">
        <v>7</v>
      </c>
      <c r="C17" s="12" t="s">
        <v>7</v>
      </c>
      <c r="D17" s="12" t="s">
        <v>7</v>
      </c>
      <c r="E17" s="12" t="s">
        <v>7</v>
      </c>
      <c r="F17" s="12" t="s">
        <v>7</v>
      </c>
      <c r="G17" s="12" t="s">
        <v>7</v>
      </c>
      <c r="H17" s="12" t="s">
        <v>7</v>
      </c>
      <c r="I17" s="12" t="s">
        <v>7</v>
      </c>
      <c r="J17" s="12" t="s">
        <v>7</v>
      </c>
      <c r="K17" s="12" t="s">
        <v>7</v>
      </c>
      <c r="L17" s="12" t="s">
        <v>7</v>
      </c>
      <c r="M17" s="12" t="s">
        <v>7</v>
      </c>
    </row>
    <row r="18" spans="1:13" x14ac:dyDescent="0.25">
      <c r="A18" s="9">
        <v>42216</v>
      </c>
      <c r="B18" s="12" t="s">
        <v>81</v>
      </c>
      <c r="C18" s="12" t="s">
        <v>81</v>
      </c>
      <c r="D18" s="12" t="s">
        <v>81</v>
      </c>
      <c r="E18" s="12" t="s">
        <v>81</v>
      </c>
      <c r="F18" s="12" t="s">
        <v>81</v>
      </c>
      <c r="G18" s="12" t="s">
        <v>81</v>
      </c>
      <c r="H18" s="12" t="s">
        <v>81</v>
      </c>
      <c r="I18" s="12" t="s">
        <v>81</v>
      </c>
      <c r="J18" s="12" t="s">
        <v>81</v>
      </c>
      <c r="K18" s="12" t="s">
        <v>81</v>
      </c>
      <c r="L18" s="12" t="s">
        <v>81</v>
      </c>
      <c r="M18" s="12" t="s">
        <v>81</v>
      </c>
    </row>
    <row r="19" spans="1:13" x14ac:dyDescent="0.25">
      <c r="A19" s="9">
        <v>42247</v>
      </c>
      <c r="B19" s="12" t="s">
        <v>7</v>
      </c>
      <c r="C19" s="12" t="s">
        <v>7</v>
      </c>
      <c r="D19" s="12" t="s">
        <v>7</v>
      </c>
      <c r="E19" s="12" t="s">
        <v>7</v>
      </c>
      <c r="F19" s="12" t="s">
        <v>7</v>
      </c>
      <c r="G19" s="12" t="s">
        <v>7</v>
      </c>
      <c r="H19" s="12" t="s">
        <v>7</v>
      </c>
      <c r="I19" s="12" t="s">
        <v>7</v>
      </c>
      <c r="J19" s="12" t="s">
        <v>7</v>
      </c>
      <c r="K19" s="12" t="s">
        <v>7</v>
      </c>
      <c r="L19" s="12" t="s">
        <v>7</v>
      </c>
      <c r="M19" s="12" t="s">
        <v>7</v>
      </c>
    </row>
    <row r="20" spans="1:13" x14ac:dyDescent="0.25">
      <c r="A20" s="9">
        <v>42277</v>
      </c>
      <c r="B20" s="12" t="s">
        <v>81</v>
      </c>
      <c r="C20" s="12" t="s">
        <v>81</v>
      </c>
      <c r="D20" s="12" t="s">
        <v>81</v>
      </c>
      <c r="E20" s="12" t="s">
        <v>81</v>
      </c>
      <c r="F20" s="12" t="s">
        <v>81</v>
      </c>
      <c r="G20" s="12" t="s">
        <v>81</v>
      </c>
      <c r="H20" s="12" t="s">
        <v>81</v>
      </c>
      <c r="I20" s="12" t="s">
        <v>81</v>
      </c>
      <c r="J20" s="12" t="s">
        <v>81</v>
      </c>
      <c r="K20" s="12" t="s">
        <v>81</v>
      </c>
      <c r="L20" s="12" t="s">
        <v>81</v>
      </c>
      <c r="M20" s="12" t="s">
        <v>81</v>
      </c>
    </row>
    <row r="21" spans="1:13" x14ac:dyDescent="0.25">
      <c r="A21" s="9">
        <v>42308</v>
      </c>
      <c r="B21" s="12" t="s">
        <v>5</v>
      </c>
      <c r="C21" s="12" t="s">
        <v>5</v>
      </c>
      <c r="D21" s="12" t="s">
        <v>5</v>
      </c>
      <c r="E21" s="12" t="s">
        <v>5</v>
      </c>
      <c r="F21" s="12" t="s">
        <v>5</v>
      </c>
      <c r="G21" s="12" t="s">
        <v>5</v>
      </c>
      <c r="H21" s="12" t="s">
        <v>5</v>
      </c>
      <c r="I21" s="12" t="s">
        <v>5</v>
      </c>
      <c r="J21" s="12" t="s">
        <v>5</v>
      </c>
      <c r="K21" s="12" t="s">
        <v>5</v>
      </c>
      <c r="L21" s="12" t="s">
        <v>5</v>
      </c>
      <c r="M21" s="12" t="s">
        <v>5</v>
      </c>
    </row>
    <row r="22" spans="1:13" x14ac:dyDescent="0.25">
      <c r="A22" s="9">
        <v>42338</v>
      </c>
      <c r="B22" s="12" t="s">
        <v>80</v>
      </c>
      <c r="C22" s="12" t="s">
        <v>80</v>
      </c>
      <c r="D22" s="12" t="s">
        <v>80</v>
      </c>
      <c r="E22" s="12" t="s">
        <v>80</v>
      </c>
      <c r="F22" s="12" t="s">
        <v>80</v>
      </c>
      <c r="G22" s="12" t="s">
        <v>80</v>
      </c>
      <c r="H22" s="12" t="s">
        <v>80</v>
      </c>
      <c r="I22" s="12" t="s">
        <v>80</v>
      </c>
      <c r="J22" s="12" t="s">
        <v>80</v>
      </c>
      <c r="K22" s="12" t="s">
        <v>80</v>
      </c>
      <c r="L22" s="12" t="s">
        <v>80</v>
      </c>
      <c r="M22" s="12" t="s">
        <v>80</v>
      </c>
    </row>
    <row r="23" spans="1:13" x14ac:dyDescent="0.25">
      <c r="A23" s="9">
        <v>42369</v>
      </c>
      <c r="B23" s="12" t="s">
        <v>7</v>
      </c>
      <c r="C23" s="12" t="s">
        <v>7</v>
      </c>
      <c r="D23" s="12" t="s">
        <v>7</v>
      </c>
      <c r="E23" s="12" t="s">
        <v>7</v>
      </c>
      <c r="F23" s="12" t="s">
        <v>7</v>
      </c>
      <c r="G23" s="12" t="s">
        <v>7</v>
      </c>
      <c r="H23" s="12" t="s">
        <v>7</v>
      </c>
      <c r="I23" s="12" t="s">
        <v>7</v>
      </c>
      <c r="J23" s="12" t="s">
        <v>7</v>
      </c>
      <c r="K23" s="12" t="s">
        <v>7</v>
      </c>
      <c r="L23" s="12" t="s">
        <v>7</v>
      </c>
      <c r="M23" s="12" t="s">
        <v>7</v>
      </c>
    </row>
    <row r="24" spans="1:13" x14ac:dyDescent="0.25">
      <c r="A24" s="9">
        <v>42400</v>
      </c>
      <c r="B24" s="12" t="s">
        <v>7</v>
      </c>
      <c r="C24" s="12" t="s">
        <v>7</v>
      </c>
      <c r="D24" s="12" t="s">
        <v>7</v>
      </c>
      <c r="E24" s="12" t="s">
        <v>7</v>
      </c>
      <c r="F24" s="12" t="s">
        <v>7</v>
      </c>
      <c r="G24" s="12" t="s">
        <v>7</v>
      </c>
      <c r="H24" s="12" t="s">
        <v>7</v>
      </c>
      <c r="I24" s="12" t="s">
        <v>7</v>
      </c>
      <c r="J24" s="12" t="s">
        <v>7</v>
      </c>
      <c r="K24" s="12" t="s">
        <v>7</v>
      </c>
      <c r="L24" s="12" t="s">
        <v>7</v>
      </c>
      <c r="M24" s="12" t="s">
        <v>7</v>
      </c>
    </row>
    <row r="25" spans="1:13" x14ac:dyDescent="0.25">
      <c r="A25" s="9">
        <v>42429</v>
      </c>
      <c r="B25" s="12" t="s">
        <v>7</v>
      </c>
      <c r="C25" s="12" t="s">
        <v>7</v>
      </c>
      <c r="D25" s="12" t="s">
        <v>7</v>
      </c>
      <c r="E25" s="12" t="s">
        <v>7</v>
      </c>
      <c r="F25" s="12" t="s">
        <v>7</v>
      </c>
      <c r="G25" s="12" t="s">
        <v>7</v>
      </c>
      <c r="H25" s="12" t="s">
        <v>7</v>
      </c>
      <c r="I25" s="12" t="s">
        <v>7</v>
      </c>
      <c r="J25" s="12" t="s">
        <v>7</v>
      </c>
      <c r="K25" s="12" t="s">
        <v>7</v>
      </c>
      <c r="L25" s="12" t="s">
        <v>7</v>
      </c>
      <c r="M25" s="12" t="s">
        <v>7</v>
      </c>
    </row>
    <row r="26" spans="1:13" x14ac:dyDescent="0.25">
      <c r="A26" s="9">
        <v>42460</v>
      </c>
      <c r="B26" s="12" t="s">
        <v>7</v>
      </c>
      <c r="C26" s="12" t="s">
        <v>7</v>
      </c>
      <c r="D26" s="12" t="s">
        <v>7</v>
      </c>
      <c r="E26" s="12" t="s">
        <v>7</v>
      </c>
      <c r="F26" s="12" t="s">
        <v>7</v>
      </c>
      <c r="G26" s="12" t="s">
        <v>7</v>
      </c>
      <c r="H26" s="12" t="s">
        <v>7</v>
      </c>
      <c r="I26" s="12" t="s">
        <v>7</v>
      </c>
      <c r="J26" s="12" t="s">
        <v>7</v>
      </c>
      <c r="K26" s="12" t="s">
        <v>7</v>
      </c>
      <c r="L26" s="12" t="s">
        <v>7</v>
      </c>
      <c r="M26" s="12" t="s">
        <v>7</v>
      </c>
    </row>
    <row r="27" spans="1:13" x14ac:dyDescent="0.25">
      <c r="A27" s="9">
        <v>42490</v>
      </c>
      <c r="B27" s="12" t="s">
        <v>7</v>
      </c>
      <c r="C27" s="12" t="s">
        <v>7</v>
      </c>
      <c r="D27" s="12" t="s">
        <v>7</v>
      </c>
      <c r="E27" s="12" t="s">
        <v>7</v>
      </c>
      <c r="F27" s="12" t="s">
        <v>7</v>
      </c>
      <c r="G27" s="12" t="s">
        <v>7</v>
      </c>
      <c r="H27" s="12" t="s">
        <v>7</v>
      </c>
      <c r="I27" s="12" t="s">
        <v>7</v>
      </c>
      <c r="J27" s="12" t="s">
        <v>7</v>
      </c>
      <c r="K27" s="12" t="s">
        <v>7</v>
      </c>
      <c r="L27" s="12" t="s">
        <v>7</v>
      </c>
      <c r="M27" s="12" t="s">
        <v>7</v>
      </c>
    </row>
    <row r="28" spans="1:13" x14ac:dyDescent="0.25">
      <c r="A28" s="9">
        <v>42521</v>
      </c>
      <c r="B28" s="12" t="s">
        <v>7</v>
      </c>
      <c r="C28" s="12" t="s">
        <v>7</v>
      </c>
      <c r="D28" s="12" t="s">
        <v>7</v>
      </c>
      <c r="E28" s="12" t="s">
        <v>7</v>
      </c>
      <c r="F28" s="12" t="s">
        <v>7</v>
      </c>
      <c r="G28" s="12" t="s">
        <v>7</v>
      </c>
      <c r="H28" s="12" t="s">
        <v>7</v>
      </c>
      <c r="I28" s="12" t="s">
        <v>7</v>
      </c>
      <c r="J28" s="12" t="s">
        <v>7</v>
      </c>
      <c r="K28" s="12" t="s">
        <v>7</v>
      </c>
      <c r="L28" s="12" t="s">
        <v>7</v>
      </c>
      <c r="M28" s="12" t="s">
        <v>7</v>
      </c>
    </row>
    <row r="29" spans="1:13" x14ac:dyDescent="0.25">
      <c r="A29" s="9">
        <v>42551</v>
      </c>
      <c r="B29" s="12" t="s">
        <v>7</v>
      </c>
      <c r="C29" s="12" t="s">
        <v>7</v>
      </c>
      <c r="D29" s="12" t="s">
        <v>7</v>
      </c>
      <c r="E29" s="12" t="s">
        <v>7</v>
      </c>
      <c r="F29" s="12" t="s">
        <v>7</v>
      </c>
      <c r="G29" s="12" t="s">
        <v>7</v>
      </c>
      <c r="H29" s="12" t="s">
        <v>7</v>
      </c>
      <c r="I29" s="12" t="s">
        <v>7</v>
      </c>
      <c r="J29" s="12" t="s">
        <v>7</v>
      </c>
      <c r="K29" s="12" t="s">
        <v>7</v>
      </c>
      <c r="L29" s="12" t="s">
        <v>7</v>
      </c>
      <c r="M29" s="12" t="s">
        <v>7</v>
      </c>
    </row>
    <row r="30" spans="1:13" x14ac:dyDescent="0.25">
      <c r="A30" s="9">
        <v>42582</v>
      </c>
      <c r="B30" s="12" t="s">
        <v>7</v>
      </c>
      <c r="C30" s="12" t="s">
        <v>7</v>
      </c>
      <c r="D30" s="12" t="s">
        <v>7</v>
      </c>
      <c r="E30" s="12" t="s">
        <v>7</v>
      </c>
      <c r="F30" s="12" t="s">
        <v>7</v>
      </c>
      <c r="G30" s="12" t="s">
        <v>7</v>
      </c>
      <c r="H30" s="12" t="s">
        <v>7</v>
      </c>
      <c r="I30" s="12" t="s">
        <v>7</v>
      </c>
      <c r="J30" s="12" t="s">
        <v>7</v>
      </c>
      <c r="K30" s="12" t="s">
        <v>7</v>
      </c>
      <c r="L30" s="12" t="s">
        <v>7</v>
      </c>
      <c r="M30" s="12" t="s">
        <v>7</v>
      </c>
    </row>
    <row r="31" spans="1:13" x14ac:dyDescent="0.25">
      <c r="A31" s="9">
        <v>42613</v>
      </c>
      <c r="B31" s="12" t="s">
        <v>7</v>
      </c>
      <c r="C31" s="12" t="s">
        <v>7</v>
      </c>
      <c r="D31" s="12" t="s">
        <v>7</v>
      </c>
      <c r="E31" s="12" t="s">
        <v>7</v>
      </c>
      <c r="F31" s="12" t="s">
        <v>7</v>
      </c>
      <c r="G31" s="12" t="s">
        <v>7</v>
      </c>
      <c r="H31" s="12" t="s">
        <v>7</v>
      </c>
      <c r="I31" s="12" t="s">
        <v>7</v>
      </c>
      <c r="J31" s="12" t="s">
        <v>7</v>
      </c>
      <c r="K31" s="12" t="s">
        <v>7</v>
      </c>
      <c r="L31" s="12" t="s">
        <v>7</v>
      </c>
      <c r="M31" s="12" t="s">
        <v>7</v>
      </c>
    </row>
    <row r="32" spans="1:13" x14ac:dyDescent="0.25">
      <c r="A32" s="9">
        <v>42643</v>
      </c>
      <c r="B32" s="12" t="s">
        <v>7</v>
      </c>
      <c r="C32" s="12" t="s">
        <v>7</v>
      </c>
      <c r="D32" s="12" t="s">
        <v>7</v>
      </c>
      <c r="E32" s="12" t="s">
        <v>7</v>
      </c>
      <c r="F32" s="12" t="s">
        <v>7</v>
      </c>
      <c r="G32" s="12" t="s">
        <v>7</v>
      </c>
      <c r="H32" s="12" t="s">
        <v>7</v>
      </c>
      <c r="I32" s="12" t="s">
        <v>7</v>
      </c>
      <c r="J32" s="12" t="s">
        <v>7</v>
      </c>
      <c r="K32" s="12" t="s">
        <v>7</v>
      </c>
      <c r="L32" s="12" t="s">
        <v>7</v>
      </c>
      <c r="M32" s="12" t="s">
        <v>7</v>
      </c>
    </row>
    <row r="33" spans="1:13" x14ac:dyDescent="0.25">
      <c r="A33" s="9">
        <v>42674</v>
      </c>
      <c r="B33" s="12" t="s">
        <v>5</v>
      </c>
      <c r="C33" s="12" t="s">
        <v>5</v>
      </c>
      <c r="D33" s="12" t="s">
        <v>5</v>
      </c>
      <c r="E33" s="12" t="s">
        <v>5</v>
      </c>
      <c r="F33" s="12" t="s">
        <v>5</v>
      </c>
      <c r="G33" s="12" t="s">
        <v>5</v>
      </c>
      <c r="H33" s="12" t="s">
        <v>5</v>
      </c>
      <c r="I33" s="12" t="s">
        <v>5</v>
      </c>
      <c r="J33" s="12" t="s">
        <v>5</v>
      </c>
      <c r="K33" s="12" t="s">
        <v>5</v>
      </c>
      <c r="L33" s="12" t="s">
        <v>5</v>
      </c>
      <c r="M33" s="12" t="s">
        <v>5</v>
      </c>
    </row>
    <row r="34" spans="1:13" x14ac:dyDescent="0.25">
      <c r="A34" s="9">
        <v>42704</v>
      </c>
      <c r="B34" s="12" t="s">
        <v>7</v>
      </c>
      <c r="C34" s="12" t="s">
        <v>7</v>
      </c>
      <c r="D34" s="12" t="s">
        <v>7</v>
      </c>
      <c r="E34" s="12" t="s">
        <v>7</v>
      </c>
      <c r="F34" s="12" t="s">
        <v>7</v>
      </c>
      <c r="G34" s="12" t="s">
        <v>7</v>
      </c>
      <c r="H34" s="12" t="s">
        <v>7</v>
      </c>
      <c r="I34" s="12" t="s">
        <v>7</v>
      </c>
      <c r="J34" s="12" t="s">
        <v>7</v>
      </c>
      <c r="K34" s="12" t="s">
        <v>7</v>
      </c>
      <c r="L34" s="12" t="s">
        <v>7</v>
      </c>
      <c r="M34" s="12" t="s">
        <v>7</v>
      </c>
    </row>
    <row r="35" spans="1:13" x14ac:dyDescent="0.25">
      <c r="A35" s="9">
        <v>42735</v>
      </c>
      <c r="B35" s="12" t="s">
        <v>5</v>
      </c>
      <c r="C35" s="12" t="s">
        <v>5</v>
      </c>
      <c r="D35" s="12" t="s">
        <v>5</v>
      </c>
      <c r="E35" s="12" t="s">
        <v>5</v>
      </c>
      <c r="F35" s="12" t="s">
        <v>5</v>
      </c>
      <c r="G35" s="12" t="s">
        <v>5</v>
      </c>
      <c r="H35" s="12" t="s">
        <v>5</v>
      </c>
      <c r="I35" s="12" t="s">
        <v>5</v>
      </c>
      <c r="J35" s="12" t="s">
        <v>5</v>
      </c>
      <c r="K35" s="12" t="s">
        <v>5</v>
      </c>
      <c r="L35" s="12" t="s">
        <v>5</v>
      </c>
      <c r="M35" s="12" t="s">
        <v>5</v>
      </c>
    </row>
    <row r="36" spans="1:13" x14ac:dyDescent="0.25">
      <c r="A36" s="9">
        <v>42766</v>
      </c>
      <c r="B36" s="12" t="s">
        <v>7</v>
      </c>
      <c r="C36" s="12" t="s">
        <v>7</v>
      </c>
      <c r="D36" s="12" t="s">
        <v>7</v>
      </c>
      <c r="E36" s="12" t="s">
        <v>7</v>
      </c>
      <c r="F36" s="12" t="s">
        <v>7</v>
      </c>
      <c r="G36" s="12" t="s">
        <v>7</v>
      </c>
      <c r="H36" s="12" t="s">
        <v>7</v>
      </c>
      <c r="I36" s="12" t="s">
        <v>7</v>
      </c>
      <c r="J36" s="12" t="s">
        <v>7</v>
      </c>
      <c r="K36" s="12" t="s">
        <v>7</v>
      </c>
      <c r="L36" s="12" t="s">
        <v>7</v>
      </c>
      <c r="M36" s="12" t="s">
        <v>7</v>
      </c>
    </row>
    <row r="37" spans="1:13" x14ac:dyDescent="0.25">
      <c r="A37" s="9">
        <v>42794</v>
      </c>
      <c r="B37" s="12" t="s">
        <v>7</v>
      </c>
      <c r="C37" s="12" t="s">
        <v>7</v>
      </c>
      <c r="D37" s="12" t="s">
        <v>7</v>
      </c>
      <c r="E37" s="12" t="s">
        <v>7</v>
      </c>
      <c r="F37" s="12" t="s">
        <v>7</v>
      </c>
      <c r="G37" s="12" t="s">
        <v>7</v>
      </c>
      <c r="H37" s="12" t="s">
        <v>7</v>
      </c>
      <c r="I37" s="12" t="s">
        <v>7</v>
      </c>
      <c r="J37" s="12" t="s">
        <v>7</v>
      </c>
      <c r="K37" s="12" t="s">
        <v>7</v>
      </c>
      <c r="L37" s="12" t="s">
        <v>7</v>
      </c>
      <c r="M37" s="12" t="s">
        <v>7</v>
      </c>
    </row>
    <row r="38" spans="1:13" x14ac:dyDescent="0.25">
      <c r="A38" s="9">
        <v>42825</v>
      </c>
      <c r="B38" s="12" t="s">
        <v>7</v>
      </c>
      <c r="C38" s="12" t="s">
        <v>7</v>
      </c>
      <c r="D38" s="12" t="s">
        <v>7</v>
      </c>
      <c r="E38" s="12" t="s">
        <v>7</v>
      </c>
      <c r="F38" s="12" t="s">
        <v>7</v>
      </c>
      <c r="G38" s="12" t="s">
        <v>7</v>
      </c>
      <c r="H38" s="12" t="s">
        <v>7</v>
      </c>
      <c r="I38" s="12" t="s">
        <v>7</v>
      </c>
      <c r="J38" s="12" t="s">
        <v>7</v>
      </c>
      <c r="K38" s="12" t="s">
        <v>7</v>
      </c>
      <c r="L38" s="12" t="s">
        <v>7</v>
      </c>
      <c r="M38" s="12" t="s">
        <v>7</v>
      </c>
    </row>
    <row r="39" spans="1:13" x14ac:dyDescent="0.25">
      <c r="A39" s="9">
        <v>42855</v>
      </c>
      <c r="B39" s="12" t="s">
        <v>7</v>
      </c>
      <c r="C39" s="12" t="s">
        <v>7</v>
      </c>
      <c r="D39" s="12" t="s">
        <v>7</v>
      </c>
      <c r="E39" s="12" t="s">
        <v>7</v>
      </c>
      <c r="F39" s="12" t="s">
        <v>7</v>
      </c>
      <c r="G39" s="12" t="s">
        <v>7</v>
      </c>
      <c r="H39" s="12" t="s">
        <v>7</v>
      </c>
      <c r="I39" s="12" t="s">
        <v>7</v>
      </c>
      <c r="J39" s="12" t="s">
        <v>7</v>
      </c>
      <c r="K39" s="12" t="s">
        <v>7</v>
      </c>
      <c r="L39" s="12" t="s">
        <v>7</v>
      </c>
      <c r="M39" s="12" t="s">
        <v>7</v>
      </c>
    </row>
    <row r="40" spans="1:13" x14ac:dyDescent="0.25">
      <c r="A40" s="9">
        <v>42886</v>
      </c>
      <c r="B40" s="12" t="s">
        <v>7</v>
      </c>
      <c r="C40" s="12" t="s">
        <v>7</v>
      </c>
      <c r="D40" s="12" t="s">
        <v>7</v>
      </c>
      <c r="E40" s="12" t="s">
        <v>7</v>
      </c>
      <c r="F40" s="12" t="s">
        <v>7</v>
      </c>
      <c r="G40" s="12" t="s">
        <v>7</v>
      </c>
      <c r="H40" s="12" t="s">
        <v>7</v>
      </c>
      <c r="I40" s="12" t="s">
        <v>7</v>
      </c>
      <c r="J40" s="12" t="s">
        <v>7</v>
      </c>
      <c r="K40" s="12" t="s">
        <v>7</v>
      </c>
      <c r="L40" s="12" t="s">
        <v>7</v>
      </c>
      <c r="M40" s="12" t="s">
        <v>7</v>
      </c>
    </row>
    <row r="41" spans="1:13" x14ac:dyDescent="0.25">
      <c r="A41" s="9">
        <v>42916</v>
      </c>
      <c r="B41" s="12" t="s">
        <v>7</v>
      </c>
      <c r="C41" s="12" t="s">
        <v>7</v>
      </c>
      <c r="D41" s="12" t="s">
        <v>7</v>
      </c>
      <c r="E41" s="12" t="s">
        <v>7</v>
      </c>
      <c r="F41" s="12" t="s">
        <v>7</v>
      </c>
      <c r="G41" s="12" t="s">
        <v>7</v>
      </c>
      <c r="H41" s="12" t="s">
        <v>7</v>
      </c>
      <c r="I41" s="12" t="s">
        <v>7</v>
      </c>
      <c r="J41" s="12" t="s">
        <v>7</v>
      </c>
      <c r="K41" s="12" t="s">
        <v>7</v>
      </c>
      <c r="L41" s="12" t="s">
        <v>7</v>
      </c>
      <c r="M41" s="12" t="s">
        <v>7</v>
      </c>
    </row>
    <row r="42" spans="1:13" x14ac:dyDescent="0.25">
      <c r="A42" s="9">
        <v>42947</v>
      </c>
      <c r="B42" s="12" t="s">
        <v>7</v>
      </c>
      <c r="C42" s="12" t="s">
        <v>7</v>
      </c>
      <c r="D42" s="12" t="s">
        <v>7</v>
      </c>
      <c r="E42" s="12" t="s">
        <v>7</v>
      </c>
      <c r="F42" s="12" t="s">
        <v>7</v>
      </c>
      <c r="G42" s="12" t="s">
        <v>7</v>
      </c>
      <c r="H42" s="12" t="s">
        <v>7</v>
      </c>
      <c r="I42" s="12" t="s">
        <v>7</v>
      </c>
      <c r="J42" s="12" t="s">
        <v>7</v>
      </c>
      <c r="K42" s="12" t="s">
        <v>7</v>
      </c>
      <c r="L42" s="12" t="s">
        <v>7</v>
      </c>
      <c r="M42" s="12" t="s">
        <v>7</v>
      </c>
    </row>
    <row r="43" spans="1:13" x14ac:dyDescent="0.25">
      <c r="A43" s="9">
        <v>42978</v>
      </c>
      <c r="B43" s="12" t="s">
        <v>7</v>
      </c>
      <c r="C43" s="12" t="s">
        <v>7</v>
      </c>
      <c r="D43" s="12" t="s">
        <v>7</v>
      </c>
      <c r="E43" s="12" t="s">
        <v>7</v>
      </c>
      <c r="F43" s="12" t="s">
        <v>7</v>
      </c>
      <c r="G43" s="12" t="s">
        <v>7</v>
      </c>
      <c r="H43" s="12" t="s">
        <v>7</v>
      </c>
      <c r="I43" s="12" t="s">
        <v>7</v>
      </c>
      <c r="J43" s="12" t="s">
        <v>7</v>
      </c>
      <c r="K43" s="12" t="s">
        <v>7</v>
      </c>
      <c r="L43" s="12" t="s">
        <v>7</v>
      </c>
      <c r="M43" s="12" t="s">
        <v>7</v>
      </c>
    </row>
    <row r="44" spans="1:13" x14ac:dyDescent="0.25">
      <c r="A44" s="9">
        <v>43008</v>
      </c>
      <c r="B44" s="12" t="s">
        <v>7</v>
      </c>
      <c r="C44" s="12" t="s">
        <v>7</v>
      </c>
      <c r="D44" s="12" t="s">
        <v>7</v>
      </c>
      <c r="E44" s="12" t="s">
        <v>7</v>
      </c>
      <c r="F44" s="12" t="s">
        <v>7</v>
      </c>
      <c r="G44" s="12" t="s">
        <v>7</v>
      </c>
      <c r="H44" s="12" t="s">
        <v>7</v>
      </c>
      <c r="I44" s="12" t="s">
        <v>7</v>
      </c>
      <c r="J44" s="12" t="s">
        <v>7</v>
      </c>
      <c r="K44" s="12" t="s">
        <v>7</v>
      </c>
      <c r="L44" s="12" t="s">
        <v>7</v>
      </c>
      <c r="M44" s="12" t="s">
        <v>7</v>
      </c>
    </row>
    <row r="45" spans="1:13" x14ac:dyDescent="0.25">
      <c r="A45" s="9">
        <v>43039</v>
      </c>
      <c r="B45" s="12" t="s">
        <v>7</v>
      </c>
      <c r="C45" s="12" t="s">
        <v>7</v>
      </c>
      <c r="D45" s="12" t="s">
        <v>7</v>
      </c>
      <c r="E45" s="12" t="s">
        <v>7</v>
      </c>
      <c r="F45" s="12" t="s">
        <v>7</v>
      </c>
      <c r="G45" s="12" t="s">
        <v>7</v>
      </c>
      <c r="H45" s="12" t="s">
        <v>7</v>
      </c>
      <c r="I45" s="12" t="s">
        <v>7</v>
      </c>
      <c r="J45" s="12" t="s">
        <v>7</v>
      </c>
      <c r="K45" s="12" t="s">
        <v>7</v>
      </c>
      <c r="L45" s="12" t="s">
        <v>7</v>
      </c>
      <c r="M45" s="12" t="s">
        <v>7</v>
      </c>
    </row>
    <row r="46" spans="1:13" x14ac:dyDescent="0.25">
      <c r="A46" s="9">
        <v>43069</v>
      </c>
      <c r="B46" s="12" t="s">
        <v>7</v>
      </c>
      <c r="C46" s="12" t="s">
        <v>7</v>
      </c>
      <c r="D46" s="12" t="s">
        <v>7</v>
      </c>
      <c r="E46" s="12" t="s">
        <v>7</v>
      </c>
      <c r="F46" s="12" t="s">
        <v>7</v>
      </c>
      <c r="G46" s="12" t="s">
        <v>7</v>
      </c>
      <c r="H46" s="12" t="s">
        <v>7</v>
      </c>
      <c r="I46" s="12" t="s">
        <v>7</v>
      </c>
      <c r="J46" s="12" t="s">
        <v>7</v>
      </c>
      <c r="K46" s="12" t="s">
        <v>7</v>
      </c>
      <c r="L46" s="12" t="s">
        <v>7</v>
      </c>
      <c r="M46" s="12" t="s">
        <v>7</v>
      </c>
    </row>
    <row r="47" spans="1:13" x14ac:dyDescent="0.25">
      <c r="A47" s="9">
        <v>43100</v>
      </c>
      <c r="B47" s="12" t="s">
        <v>7</v>
      </c>
      <c r="C47" s="12" t="s">
        <v>7</v>
      </c>
      <c r="D47" s="12" t="s">
        <v>7</v>
      </c>
      <c r="E47" s="12" t="s">
        <v>7</v>
      </c>
      <c r="F47" s="12" t="s">
        <v>7</v>
      </c>
      <c r="G47" s="12" t="s">
        <v>7</v>
      </c>
      <c r="H47" s="12" t="s">
        <v>7</v>
      </c>
      <c r="I47" s="12" t="s">
        <v>7</v>
      </c>
      <c r="J47" s="12" t="s">
        <v>7</v>
      </c>
      <c r="K47" s="12" t="s">
        <v>7</v>
      </c>
      <c r="L47" s="12" t="s">
        <v>7</v>
      </c>
      <c r="M47" s="12" t="s">
        <v>7</v>
      </c>
    </row>
    <row r="48" spans="1:13" x14ac:dyDescent="0.25">
      <c r="A48" s="9">
        <v>43131</v>
      </c>
      <c r="B48" s="12" t="s">
        <v>6</v>
      </c>
      <c r="C48" s="12" t="s">
        <v>6</v>
      </c>
      <c r="D48" s="12" t="s">
        <v>6</v>
      </c>
      <c r="E48" s="12" t="s">
        <v>6</v>
      </c>
      <c r="F48" s="12" t="s">
        <v>6</v>
      </c>
      <c r="G48" s="12" t="s">
        <v>6</v>
      </c>
      <c r="H48" s="12" t="s">
        <v>6</v>
      </c>
      <c r="I48" s="12" t="s">
        <v>6</v>
      </c>
      <c r="J48" s="12" t="s">
        <v>6</v>
      </c>
      <c r="K48" s="12" t="s">
        <v>6</v>
      </c>
      <c r="L48" s="12" t="s">
        <v>6</v>
      </c>
      <c r="M48" s="12" t="s">
        <v>6</v>
      </c>
    </row>
    <row r="49" spans="1:13" x14ac:dyDescent="0.25">
      <c r="A49" s="9">
        <v>43159</v>
      </c>
      <c r="B49" s="12" t="s">
        <v>7</v>
      </c>
      <c r="C49" s="12" t="s">
        <v>7</v>
      </c>
      <c r="D49" s="12" t="s">
        <v>7</v>
      </c>
      <c r="E49" s="12" t="s">
        <v>7</v>
      </c>
      <c r="F49" s="12" t="s">
        <v>7</v>
      </c>
      <c r="G49" s="12" t="s">
        <v>7</v>
      </c>
      <c r="H49" s="12" t="s">
        <v>7</v>
      </c>
      <c r="I49" s="12" t="s">
        <v>7</v>
      </c>
      <c r="J49" s="12" t="s">
        <v>7</v>
      </c>
      <c r="K49" s="12" t="s">
        <v>7</v>
      </c>
      <c r="L49" s="12" t="s">
        <v>7</v>
      </c>
      <c r="M49" s="12" t="s">
        <v>7</v>
      </c>
    </row>
    <row r="50" spans="1:13" x14ac:dyDescent="0.25">
      <c r="A50" s="9">
        <v>43190</v>
      </c>
      <c r="B50" s="12" t="s">
        <v>7</v>
      </c>
      <c r="C50" s="12" t="s">
        <v>7</v>
      </c>
      <c r="D50" s="12" t="s">
        <v>7</v>
      </c>
      <c r="E50" s="12" t="s">
        <v>7</v>
      </c>
      <c r="F50" s="12" t="s">
        <v>7</v>
      </c>
      <c r="G50" s="12" t="s">
        <v>7</v>
      </c>
      <c r="H50" s="12" t="s">
        <v>7</v>
      </c>
      <c r="I50" s="12" t="s">
        <v>7</v>
      </c>
      <c r="J50" s="12" t="s">
        <v>7</v>
      </c>
      <c r="K50" s="12" t="s">
        <v>7</v>
      </c>
      <c r="L50" s="12" t="s">
        <v>7</v>
      </c>
      <c r="M50" s="12" t="s">
        <v>7</v>
      </c>
    </row>
    <row r="51" spans="1:13" x14ac:dyDescent="0.25">
      <c r="A51" s="9">
        <v>43220</v>
      </c>
      <c r="B51" s="12" t="s">
        <v>7</v>
      </c>
      <c r="C51" s="12" t="s">
        <v>7</v>
      </c>
      <c r="D51" s="12" t="s">
        <v>7</v>
      </c>
      <c r="E51" s="12" t="s">
        <v>7</v>
      </c>
      <c r="F51" s="12" t="s">
        <v>7</v>
      </c>
      <c r="G51" s="12" t="s">
        <v>7</v>
      </c>
      <c r="H51" s="12" t="s">
        <v>7</v>
      </c>
      <c r="I51" s="12" t="s">
        <v>7</v>
      </c>
      <c r="J51" s="12" t="s">
        <v>7</v>
      </c>
      <c r="K51" s="12" t="s">
        <v>7</v>
      </c>
      <c r="L51" s="12" t="s">
        <v>7</v>
      </c>
      <c r="M51" s="12" t="s">
        <v>7</v>
      </c>
    </row>
    <row r="52" spans="1:13" x14ac:dyDescent="0.25">
      <c r="A52" s="9">
        <v>43251</v>
      </c>
      <c r="B52" s="12" t="s">
        <v>7</v>
      </c>
      <c r="C52" s="12" t="s">
        <v>7</v>
      </c>
      <c r="D52" s="12" t="s">
        <v>7</v>
      </c>
      <c r="E52" s="12" t="s">
        <v>7</v>
      </c>
      <c r="F52" s="12" t="s">
        <v>7</v>
      </c>
      <c r="G52" s="12" t="s">
        <v>7</v>
      </c>
      <c r="H52" s="12" t="s">
        <v>7</v>
      </c>
      <c r="I52" s="12" t="s">
        <v>7</v>
      </c>
      <c r="J52" s="12" t="s">
        <v>7</v>
      </c>
      <c r="K52" s="12" t="s">
        <v>7</v>
      </c>
      <c r="L52" s="12" t="s">
        <v>7</v>
      </c>
      <c r="M52" s="12" t="s">
        <v>7</v>
      </c>
    </row>
    <row r="53" spans="1:13" x14ac:dyDescent="0.25">
      <c r="A53" s="9">
        <v>43281</v>
      </c>
      <c r="B53" s="12" t="s">
        <v>7</v>
      </c>
      <c r="C53" s="12" t="s">
        <v>7</v>
      </c>
      <c r="D53" s="12" t="s">
        <v>7</v>
      </c>
      <c r="E53" s="12" t="s">
        <v>7</v>
      </c>
      <c r="F53" s="12" t="s">
        <v>7</v>
      </c>
      <c r="G53" s="12" t="s">
        <v>7</v>
      </c>
      <c r="H53" s="12" t="s">
        <v>7</v>
      </c>
      <c r="I53" s="12" t="s">
        <v>7</v>
      </c>
      <c r="J53" s="12" t="s">
        <v>7</v>
      </c>
      <c r="K53" s="12" t="s">
        <v>7</v>
      </c>
      <c r="L53" s="12" t="s">
        <v>7</v>
      </c>
      <c r="M53" s="12" t="s">
        <v>7</v>
      </c>
    </row>
    <row r="54" spans="1:13" x14ac:dyDescent="0.25">
      <c r="A54" s="9">
        <v>43312</v>
      </c>
      <c r="B54" s="12" t="s">
        <v>7</v>
      </c>
      <c r="C54" s="12" t="s">
        <v>7</v>
      </c>
      <c r="D54" s="12" t="s">
        <v>7</v>
      </c>
      <c r="E54" s="12" t="s">
        <v>7</v>
      </c>
      <c r="F54" s="12" t="s">
        <v>7</v>
      </c>
      <c r="G54" s="12" t="s">
        <v>7</v>
      </c>
      <c r="H54" s="12" t="s">
        <v>7</v>
      </c>
      <c r="I54" s="12" t="s">
        <v>7</v>
      </c>
      <c r="J54" s="12" t="s">
        <v>7</v>
      </c>
      <c r="K54" s="12" t="s">
        <v>7</v>
      </c>
      <c r="L54" s="12" t="s">
        <v>7</v>
      </c>
      <c r="M54" s="12" t="s">
        <v>7</v>
      </c>
    </row>
    <row r="55" spans="1:13" x14ac:dyDescent="0.25">
      <c r="A55" s="9">
        <v>43343</v>
      </c>
      <c r="B55" s="12" t="s">
        <v>7</v>
      </c>
      <c r="C55" s="12" t="s">
        <v>7</v>
      </c>
      <c r="D55" s="12" t="s">
        <v>7</v>
      </c>
      <c r="E55" s="12" t="s">
        <v>7</v>
      </c>
      <c r="F55" s="12" t="s">
        <v>7</v>
      </c>
      <c r="G55" s="12" t="s">
        <v>7</v>
      </c>
      <c r="H55" s="12" t="s">
        <v>7</v>
      </c>
      <c r="I55" s="12" t="s">
        <v>7</v>
      </c>
      <c r="J55" s="12" t="s">
        <v>7</v>
      </c>
      <c r="K55" s="12" t="s">
        <v>7</v>
      </c>
      <c r="L55" s="12" t="s">
        <v>7</v>
      </c>
      <c r="M55" s="12" t="s">
        <v>7</v>
      </c>
    </row>
    <row r="56" spans="1:13" x14ac:dyDescent="0.25">
      <c r="A56" s="9">
        <v>43373</v>
      </c>
      <c r="B56" s="12" t="s">
        <v>7</v>
      </c>
      <c r="C56" s="12" t="s">
        <v>7</v>
      </c>
      <c r="D56" s="12" t="s">
        <v>7</v>
      </c>
      <c r="E56" s="12" t="s">
        <v>7</v>
      </c>
      <c r="F56" s="12" t="s">
        <v>7</v>
      </c>
      <c r="G56" s="12" t="s">
        <v>7</v>
      </c>
      <c r="H56" s="12" t="s">
        <v>7</v>
      </c>
      <c r="I56" s="12" t="s">
        <v>7</v>
      </c>
      <c r="J56" s="12" t="s">
        <v>7</v>
      </c>
      <c r="K56" s="12" t="s">
        <v>7</v>
      </c>
      <c r="L56" s="12" t="s">
        <v>7</v>
      </c>
      <c r="M56" s="12" t="s">
        <v>7</v>
      </c>
    </row>
    <row r="57" spans="1:13" x14ac:dyDescent="0.25">
      <c r="A57" s="9">
        <v>43404</v>
      </c>
      <c r="B57" s="12" t="s">
        <v>7</v>
      </c>
      <c r="C57" s="12" t="s">
        <v>7</v>
      </c>
      <c r="D57" s="12" t="s">
        <v>7</v>
      </c>
      <c r="E57" s="12" t="s">
        <v>7</v>
      </c>
      <c r="F57" s="12" t="s">
        <v>7</v>
      </c>
      <c r="G57" s="12" t="s">
        <v>7</v>
      </c>
      <c r="H57" s="12" t="s">
        <v>7</v>
      </c>
      <c r="I57" s="12" t="s">
        <v>7</v>
      </c>
      <c r="J57" s="12" t="s">
        <v>7</v>
      </c>
      <c r="K57" s="12" t="s">
        <v>7</v>
      </c>
      <c r="L57" s="12" t="s">
        <v>7</v>
      </c>
      <c r="M57" s="12" t="s">
        <v>7</v>
      </c>
    </row>
    <row r="58" spans="1:13" x14ac:dyDescent="0.25">
      <c r="A58" s="9">
        <v>43434</v>
      </c>
      <c r="B58" s="12" t="s">
        <v>7</v>
      </c>
      <c r="C58" s="12" t="s">
        <v>7</v>
      </c>
      <c r="D58" s="12" t="s">
        <v>7</v>
      </c>
      <c r="E58" s="12" t="s">
        <v>7</v>
      </c>
      <c r="F58" s="12" t="s">
        <v>7</v>
      </c>
      <c r="G58" s="12" t="s">
        <v>7</v>
      </c>
      <c r="H58" s="12" t="s">
        <v>7</v>
      </c>
      <c r="I58" s="12" t="s">
        <v>7</v>
      </c>
      <c r="J58" s="12" t="s">
        <v>7</v>
      </c>
      <c r="K58" s="12" t="s">
        <v>7</v>
      </c>
      <c r="L58" s="12" t="s">
        <v>7</v>
      </c>
      <c r="M58" s="12" t="s">
        <v>7</v>
      </c>
    </row>
    <row r="59" spans="1:13" x14ac:dyDescent="0.25">
      <c r="A59" s="9">
        <v>43465</v>
      </c>
      <c r="B59" s="12" t="s">
        <v>7</v>
      </c>
      <c r="C59" s="12" t="s">
        <v>7</v>
      </c>
      <c r="D59" s="12" t="s">
        <v>7</v>
      </c>
      <c r="E59" s="12" t="s">
        <v>7</v>
      </c>
      <c r="F59" s="12" t="s">
        <v>7</v>
      </c>
      <c r="G59" s="12" t="s">
        <v>7</v>
      </c>
      <c r="H59" s="12" t="s">
        <v>7</v>
      </c>
      <c r="I59" s="12" t="s">
        <v>7</v>
      </c>
      <c r="J59" s="12" t="s">
        <v>7</v>
      </c>
      <c r="K59" s="12" t="s">
        <v>7</v>
      </c>
      <c r="L59" s="12" t="s">
        <v>7</v>
      </c>
      <c r="M59" s="12" t="s">
        <v>7</v>
      </c>
    </row>
    <row r="60" spans="1:13" x14ac:dyDescent="0.25">
      <c r="A60" s="9">
        <v>43496</v>
      </c>
      <c r="B60" s="12" t="s">
        <v>7</v>
      </c>
      <c r="C60" s="12" t="s">
        <v>7</v>
      </c>
      <c r="D60" s="12" t="s">
        <v>7</v>
      </c>
      <c r="E60" s="12" t="s">
        <v>7</v>
      </c>
      <c r="F60" s="12" t="s">
        <v>7</v>
      </c>
      <c r="G60" s="12" t="s">
        <v>7</v>
      </c>
      <c r="H60" s="12" t="s">
        <v>7</v>
      </c>
      <c r="I60" s="12" t="s">
        <v>7</v>
      </c>
      <c r="J60" s="12" t="s">
        <v>7</v>
      </c>
      <c r="K60" s="12" t="s">
        <v>7</v>
      </c>
      <c r="L60" s="12" t="s">
        <v>7</v>
      </c>
      <c r="M60" s="12" t="s">
        <v>7</v>
      </c>
    </row>
    <row r="61" spans="1:13" x14ac:dyDescent="0.25">
      <c r="A61" s="9">
        <v>43524</v>
      </c>
      <c r="B61" s="12" t="s">
        <v>7</v>
      </c>
      <c r="C61" s="12" t="s">
        <v>7</v>
      </c>
      <c r="D61" s="12" t="s">
        <v>7</v>
      </c>
      <c r="E61" s="12" t="s">
        <v>7</v>
      </c>
      <c r="F61" s="12" t="s">
        <v>7</v>
      </c>
      <c r="G61" s="12" t="s">
        <v>7</v>
      </c>
      <c r="H61" s="12" t="s">
        <v>7</v>
      </c>
      <c r="I61" s="12" t="s">
        <v>7</v>
      </c>
      <c r="J61" s="12" t="s">
        <v>7</v>
      </c>
      <c r="K61" s="12" t="s">
        <v>7</v>
      </c>
      <c r="L61" s="12" t="s">
        <v>7</v>
      </c>
      <c r="M61" s="12" t="s">
        <v>7</v>
      </c>
    </row>
    <row r="62" spans="1:13" x14ac:dyDescent="0.25">
      <c r="A62" s="9">
        <v>43555</v>
      </c>
      <c r="B62" s="12" t="s">
        <v>7</v>
      </c>
      <c r="C62" s="12" t="s">
        <v>7</v>
      </c>
      <c r="D62" s="12" t="s">
        <v>7</v>
      </c>
      <c r="E62" s="12" t="s">
        <v>7</v>
      </c>
      <c r="F62" s="12" t="s">
        <v>7</v>
      </c>
      <c r="G62" s="12" t="s">
        <v>7</v>
      </c>
      <c r="H62" s="12" t="s">
        <v>7</v>
      </c>
      <c r="I62" s="12" t="s">
        <v>7</v>
      </c>
      <c r="J62" s="12" t="s">
        <v>7</v>
      </c>
      <c r="K62" s="12" t="s">
        <v>7</v>
      </c>
      <c r="L62" s="12" t="s">
        <v>7</v>
      </c>
      <c r="M62" s="12" t="s">
        <v>7</v>
      </c>
    </row>
    <row r="63" spans="1:13" x14ac:dyDescent="0.25">
      <c r="A63" s="9">
        <v>43585</v>
      </c>
      <c r="B63" s="12" t="s">
        <v>7</v>
      </c>
      <c r="C63" s="12" t="s">
        <v>7</v>
      </c>
      <c r="D63" s="12" t="s">
        <v>7</v>
      </c>
      <c r="E63" s="12" t="s">
        <v>7</v>
      </c>
      <c r="F63" s="12" t="s">
        <v>7</v>
      </c>
      <c r="G63" s="12" t="s">
        <v>7</v>
      </c>
      <c r="H63" s="12" t="s">
        <v>7</v>
      </c>
      <c r="I63" s="12" t="s">
        <v>7</v>
      </c>
      <c r="J63" s="12" t="s">
        <v>7</v>
      </c>
      <c r="K63" s="12" t="s">
        <v>7</v>
      </c>
      <c r="L63" s="12" t="s">
        <v>7</v>
      </c>
      <c r="M63" s="12" t="s">
        <v>7</v>
      </c>
    </row>
    <row r="64" spans="1:13" x14ac:dyDescent="0.25">
      <c r="A64" s="9">
        <v>43616</v>
      </c>
      <c r="B64" s="12" t="s">
        <v>7</v>
      </c>
      <c r="C64" s="12" t="s">
        <v>7</v>
      </c>
      <c r="D64" s="12" t="s">
        <v>7</v>
      </c>
      <c r="E64" s="12" t="s">
        <v>7</v>
      </c>
      <c r="F64" s="12" t="s">
        <v>7</v>
      </c>
      <c r="G64" s="12" t="s">
        <v>7</v>
      </c>
      <c r="H64" s="12" t="s">
        <v>7</v>
      </c>
      <c r="I64" s="12" t="s">
        <v>7</v>
      </c>
      <c r="J64" s="12" t="s">
        <v>7</v>
      </c>
      <c r="K64" s="12" t="s">
        <v>7</v>
      </c>
      <c r="L64" s="12" t="s">
        <v>7</v>
      </c>
      <c r="M64" s="12" t="s">
        <v>7</v>
      </c>
    </row>
    <row r="65" spans="1:13" x14ac:dyDescent="0.25">
      <c r="A65" s="9">
        <v>43646</v>
      </c>
      <c r="B65" s="12" t="s">
        <v>7</v>
      </c>
      <c r="C65" s="12" t="s">
        <v>7</v>
      </c>
      <c r="D65" s="12" t="s">
        <v>7</v>
      </c>
      <c r="E65" s="12" t="s">
        <v>7</v>
      </c>
      <c r="F65" s="12" t="s">
        <v>7</v>
      </c>
      <c r="G65" s="12" t="s">
        <v>7</v>
      </c>
      <c r="H65" s="12" t="s">
        <v>7</v>
      </c>
      <c r="I65" s="12" t="s">
        <v>7</v>
      </c>
      <c r="J65" s="12" t="s">
        <v>7</v>
      </c>
      <c r="K65" s="12" t="s">
        <v>7</v>
      </c>
      <c r="L65" s="12" t="s">
        <v>7</v>
      </c>
      <c r="M65" s="12" t="s">
        <v>7</v>
      </c>
    </row>
    <row r="66" spans="1:13" x14ac:dyDescent="0.25">
      <c r="A66" s="9">
        <v>43677</v>
      </c>
      <c r="B66" s="12" t="s">
        <v>7</v>
      </c>
      <c r="C66" s="12" t="s">
        <v>7</v>
      </c>
      <c r="D66" s="12" t="s">
        <v>7</v>
      </c>
      <c r="E66" s="12" t="s">
        <v>7</v>
      </c>
      <c r="F66" s="12" t="s">
        <v>7</v>
      </c>
      <c r="G66" s="12" t="s">
        <v>7</v>
      </c>
      <c r="H66" s="12" t="s">
        <v>7</v>
      </c>
      <c r="I66" s="12" t="s">
        <v>7</v>
      </c>
      <c r="J66" s="12" t="s">
        <v>7</v>
      </c>
      <c r="K66" s="12" t="s">
        <v>7</v>
      </c>
      <c r="L66" s="12" t="s">
        <v>7</v>
      </c>
      <c r="M66" s="12" t="s">
        <v>7</v>
      </c>
    </row>
    <row r="67" spans="1:13" x14ac:dyDescent="0.25">
      <c r="A67" s="9">
        <v>43708</v>
      </c>
      <c r="B67" s="12" t="s">
        <v>7</v>
      </c>
      <c r="C67" s="12" t="s">
        <v>7</v>
      </c>
      <c r="D67" s="12" t="s">
        <v>7</v>
      </c>
      <c r="E67" s="12" t="s">
        <v>7</v>
      </c>
      <c r="F67" s="12" t="s">
        <v>7</v>
      </c>
      <c r="G67" s="12" t="s">
        <v>7</v>
      </c>
      <c r="H67" s="12" t="s">
        <v>7</v>
      </c>
      <c r="I67" s="12" t="s">
        <v>7</v>
      </c>
      <c r="J67" s="12" t="s">
        <v>7</v>
      </c>
      <c r="K67" s="12" t="s">
        <v>7</v>
      </c>
      <c r="L67" s="12" t="s">
        <v>7</v>
      </c>
      <c r="M67" s="12" t="s">
        <v>7</v>
      </c>
    </row>
    <row r="68" spans="1:13" x14ac:dyDescent="0.25">
      <c r="A68" s="9">
        <v>43738</v>
      </c>
      <c r="B68" s="12" t="s">
        <v>7</v>
      </c>
      <c r="C68" s="12" t="s">
        <v>7</v>
      </c>
      <c r="D68" s="12" t="s">
        <v>7</v>
      </c>
      <c r="E68" s="12" t="s">
        <v>7</v>
      </c>
      <c r="F68" s="12" t="s">
        <v>7</v>
      </c>
      <c r="G68" s="12" t="s">
        <v>7</v>
      </c>
      <c r="H68" s="12" t="s">
        <v>7</v>
      </c>
      <c r="I68" s="12" t="s">
        <v>7</v>
      </c>
      <c r="J68" s="12" t="s">
        <v>7</v>
      </c>
      <c r="K68" s="12" t="s">
        <v>7</v>
      </c>
      <c r="L68" s="12" t="s">
        <v>7</v>
      </c>
      <c r="M68" s="12" t="s">
        <v>7</v>
      </c>
    </row>
    <row r="69" spans="1:13" x14ac:dyDescent="0.25">
      <c r="A69" s="9">
        <v>43769</v>
      </c>
      <c r="B69" s="12" t="s">
        <v>7</v>
      </c>
      <c r="C69" s="12" t="s">
        <v>7</v>
      </c>
      <c r="D69" s="12" t="s">
        <v>7</v>
      </c>
      <c r="E69" s="12" t="s">
        <v>7</v>
      </c>
      <c r="F69" s="12" t="s">
        <v>7</v>
      </c>
      <c r="G69" s="12" t="s">
        <v>7</v>
      </c>
      <c r="H69" s="12" t="s">
        <v>7</v>
      </c>
      <c r="I69" s="12" t="s">
        <v>7</v>
      </c>
      <c r="J69" s="12" t="s">
        <v>7</v>
      </c>
      <c r="K69" s="12" t="s">
        <v>7</v>
      </c>
      <c r="L69" s="12" t="s">
        <v>7</v>
      </c>
      <c r="M69" s="12" t="s">
        <v>7</v>
      </c>
    </row>
    <row r="70" spans="1:13" x14ac:dyDescent="0.25">
      <c r="A70" s="9">
        <v>43799</v>
      </c>
      <c r="B70" s="12" t="s">
        <v>7</v>
      </c>
      <c r="C70" s="12" t="s">
        <v>7</v>
      </c>
      <c r="D70" s="12" t="s">
        <v>7</v>
      </c>
      <c r="E70" s="12" t="s">
        <v>7</v>
      </c>
      <c r="F70" s="12" t="s">
        <v>7</v>
      </c>
      <c r="G70" s="12" t="s">
        <v>7</v>
      </c>
      <c r="H70" s="12" t="s">
        <v>7</v>
      </c>
      <c r="I70" s="12" t="s">
        <v>7</v>
      </c>
      <c r="J70" s="12" t="s">
        <v>7</v>
      </c>
      <c r="K70" s="12" t="s">
        <v>7</v>
      </c>
      <c r="L70" s="12" t="s">
        <v>7</v>
      </c>
      <c r="M70" s="12" t="s">
        <v>7</v>
      </c>
    </row>
    <row r="71" spans="1:13" x14ac:dyDescent="0.25">
      <c r="A71" s="9">
        <v>43830</v>
      </c>
      <c r="B71" s="12" t="s">
        <v>7</v>
      </c>
      <c r="C71" s="12" t="s">
        <v>7</v>
      </c>
      <c r="D71" s="12" t="s">
        <v>7</v>
      </c>
      <c r="E71" s="12" t="s">
        <v>7</v>
      </c>
      <c r="F71" s="12" t="s">
        <v>7</v>
      </c>
      <c r="G71" s="12" t="s">
        <v>7</v>
      </c>
      <c r="H71" s="12" t="s">
        <v>7</v>
      </c>
      <c r="I71" s="12" t="s">
        <v>7</v>
      </c>
      <c r="J71" s="12" t="s">
        <v>7</v>
      </c>
      <c r="K71" s="12" t="s">
        <v>7</v>
      </c>
      <c r="L71" s="12" t="s">
        <v>7</v>
      </c>
      <c r="M71" s="12" t="s">
        <v>7</v>
      </c>
    </row>
    <row r="72" spans="1:13" x14ac:dyDescent="0.25">
      <c r="A72" s="9">
        <v>43861</v>
      </c>
      <c r="B72" s="12">
        <v>0.29597699999999999</v>
      </c>
      <c r="C72" s="12">
        <v>190</v>
      </c>
      <c r="D72" s="12">
        <v>3</v>
      </c>
      <c r="E72" s="12">
        <v>7.82</v>
      </c>
      <c r="F72" s="12">
        <v>7.98</v>
      </c>
      <c r="G72" s="12">
        <v>0</v>
      </c>
      <c r="H72" s="12">
        <v>5.95</v>
      </c>
      <c r="I72" s="12">
        <v>7.7</v>
      </c>
      <c r="J72" s="12">
        <v>0</v>
      </c>
      <c r="K72" s="12">
        <v>0</v>
      </c>
      <c r="L72" s="12">
        <v>0.41</v>
      </c>
      <c r="M72" s="12">
        <v>0.82</v>
      </c>
    </row>
    <row r="73" spans="1:13" x14ac:dyDescent="0.25">
      <c r="A73" s="9">
        <v>43890</v>
      </c>
      <c r="B73" s="12">
        <v>0.27</v>
      </c>
      <c r="C73" s="12">
        <v>190</v>
      </c>
      <c r="D73" s="12">
        <v>4</v>
      </c>
      <c r="E73" s="12">
        <v>7.93</v>
      </c>
      <c r="F73" s="12">
        <v>7.93</v>
      </c>
      <c r="G73" s="12">
        <v>0</v>
      </c>
      <c r="H73" s="12">
        <v>4.4800000000000004</v>
      </c>
      <c r="I73" s="12">
        <v>4.4800000000000004</v>
      </c>
      <c r="J73" s="12">
        <v>0</v>
      </c>
      <c r="K73" s="12">
        <v>0</v>
      </c>
      <c r="L73" s="12">
        <v>0</v>
      </c>
      <c r="M73" s="12">
        <v>0</v>
      </c>
    </row>
    <row r="74" spans="1:13" x14ac:dyDescent="0.25">
      <c r="A74" s="9">
        <v>43921</v>
      </c>
      <c r="B74" s="12">
        <v>0.30099999999999999</v>
      </c>
      <c r="C74" s="12">
        <v>190</v>
      </c>
      <c r="D74" s="12">
        <v>4</v>
      </c>
      <c r="E74" s="12">
        <v>7.7</v>
      </c>
      <c r="F74" s="12">
        <v>7.7</v>
      </c>
      <c r="G74" s="12">
        <v>0</v>
      </c>
      <c r="H74" s="12">
        <v>1.3</v>
      </c>
      <c r="I74" s="12">
        <v>1.3</v>
      </c>
      <c r="J74" s="12">
        <v>0</v>
      </c>
      <c r="K74" s="12">
        <v>0</v>
      </c>
      <c r="L74" s="12">
        <v>0</v>
      </c>
      <c r="M74" s="12">
        <v>0</v>
      </c>
    </row>
    <row r="75" spans="1:13" x14ac:dyDescent="0.25">
      <c r="A75" s="9">
        <v>43951</v>
      </c>
      <c r="B75" s="12">
        <v>1.17</v>
      </c>
      <c r="C75" s="12">
        <v>190</v>
      </c>
      <c r="D75" s="12">
        <v>11</v>
      </c>
      <c r="E75" s="12">
        <v>7.69</v>
      </c>
      <c r="F75" s="12">
        <v>7.69</v>
      </c>
      <c r="G75" s="12">
        <v>0</v>
      </c>
      <c r="H75" s="12">
        <v>0.45</v>
      </c>
      <c r="I75" s="12">
        <v>0.45</v>
      </c>
      <c r="J75" s="12">
        <v>0</v>
      </c>
      <c r="K75" s="12">
        <v>0</v>
      </c>
      <c r="L75" s="12">
        <v>0</v>
      </c>
      <c r="M75" s="12">
        <v>0</v>
      </c>
    </row>
    <row r="76" spans="1:13" x14ac:dyDescent="0.25">
      <c r="A76" s="9">
        <v>43982</v>
      </c>
      <c r="B76" s="12">
        <v>0.66907799999999995</v>
      </c>
      <c r="C76" s="12">
        <v>190</v>
      </c>
      <c r="D76" s="12">
        <v>10</v>
      </c>
      <c r="E76" s="12">
        <v>7.45</v>
      </c>
      <c r="F76" s="12">
        <v>7.45</v>
      </c>
      <c r="G76" s="12">
        <v>0</v>
      </c>
      <c r="H76" s="12">
        <v>4.5</v>
      </c>
      <c r="I76" s="12">
        <v>4.5</v>
      </c>
      <c r="J76" s="12">
        <v>0</v>
      </c>
      <c r="K76" s="12">
        <v>0</v>
      </c>
      <c r="L76" s="12">
        <v>0.12</v>
      </c>
      <c r="M76" s="12">
        <v>0.12</v>
      </c>
    </row>
    <row r="77" spans="1:13" x14ac:dyDescent="0.25">
      <c r="A77" s="9">
        <v>44012</v>
      </c>
      <c r="B77" s="12">
        <v>0.30807000000000001</v>
      </c>
      <c r="C77" s="12">
        <v>190</v>
      </c>
      <c r="D77" s="12">
        <v>6</v>
      </c>
      <c r="E77" s="12">
        <v>7.2</v>
      </c>
      <c r="F77" s="12">
        <v>7.2</v>
      </c>
      <c r="G77" s="12">
        <v>0</v>
      </c>
      <c r="H77" s="12">
        <v>1.8</v>
      </c>
      <c r="I77" s="12">
        <v>1.8</v>
      </c>
      <c r="J77" s="12">
        <v>0</v>
      </c>
      <c r="K77" s="12">
        <v>0</v>
      </c>
      <c r="L77" s="12">
        <v>0.13</v>
      </c>
      <c r="M77" s="12">
        <v>0.13</v>
      </c>
    </row>
    <row r="78" spans="1:13" x14ac:dyDescent="0.25">
      <c r="A78" s="9">
        <v>44043</v>
      </c>
      <c r="B78" s="12">
        <v>0.31530000000000002</v>
      </c>
      <c r="C78" s="12">
        <v>190</v>
      </c>
      <c r="D78" s="12">
        <v>3</v>
      </c>
      <c r="E78" s="12">
        <v>7.38</v>
      </c>
      <c r="F78" s="12">
        <v>7.38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</row>
    <row r="79" spans="1:13" x14ac:dyDescent="0.25">
      <c r="A79" s="9">
        <v>44074</v>
      </c>
      <c r="B79" s="12">
        <v>2.5</v>
      </c>
      <c r="C79" s="12">
        <v>190</v>
      </c>
      <c r="D79" s="12">
        <v>3</v>
      </c>
      <c r="E79" s="12">
        <v>7.33</v>
      </c>
      <c r="F79" s="12">
        <v>7.33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</row>
    <row r="80" spans="1:13" x14ac:dyDescent="0.25">
      <c r="A80" s="9">
        <v>44104</v>
      </c>
      <c r="B80" s="12">
        <v>0.115</v>
      </c>
      <c r="C80" s="12">
        <v>190</v>
      </c>
      <c r="D80" s="12">
        <v>5</v>
      </c>
      <c r="E80" s="12">
        <v>7.59</v>
      </c>
      <c r="F80" s="12">
        <v>7.59</v>
      </c>
      <c r="G80" s="12">
        <v>0</v>
      </c>
      <c r="H80" s="12">
        <v>1.3</v>
      </c>
      <c r="I80" s="12">
        <v>1.3</v>
      </c>
      <c r="J80" s="12">
        <v>0</v>
      </c>
      <c r="K80" s="12">
        <v>0</v>
      </c>
      <c r="L80" s="12">
        <v>0</v>
      </c>
      <c r="M80" s="12">
        <v>0</v>
      </c>
    </row>
    <row r="81" spans="1:13" x14ac:dyDescent="0.25">
      <c r="A81" s="9">
        <v>44135</v>
      </c>
      <c r="B81" s="12">
        <v>0.46</v>
      </c>
      <c r="C81" s="12">
        <v>190</v>
      </c>
      <c r="D81" s="12">
        <v>6</v>
      </c>
      <c r="E81" s="12">
        <v>7.53</v>
      </c>
      <c r="F81" s="12">
        <v>7.53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</row>
    <row r="82" spans="1:13" x14ac:dyDescent="0.25">
      <c r="A82" s="9" t="s">
        <v>107</v>
      </c>
      <c r="B82" s="5">
        <v>0.63600000000000001</v>
      </c>
      <c r="C82" s="5">
        <v>190</v>
      </c>
      <c r="D82" s="5">
        <v>8</v>
      </c>
      <c r="E82" s="5">
        <v>7.28</v>
      </c>
      <c r="F82" s="5">
        <v>7.28</v>
      </c>
      <c r="G82" s="5">
        <v>0</v>
      </c>
      <c r="H82" s="5">
        <v>1.9</v>
      </c>
      <c r="I82" s="5">
        <v>1.9</v>
      </c>
      <c r="J82" s="5">
        <v>0</v>
      </c>
      <c r="K82" s="5">
        <v>0</v>
      </c>
      <c r="L82" s="5">
        <v>0.19</v>
      </c>
      <c r="M82" s="5">
        <v>0.19</v>
      </c>
    </row>
    <row r="83" spans="1:13" x14ac:dyDescent="0.25">
      <c r="A83" s="9" t="s">
        <v>108</v>
      </c>
      <c r="B83" s="5">
        <v>1.6367879999999999</v>
      </c>
      <c r="C83" s="5">
        <v>190</v>
      </c>
      <c r="D83" s="5">
        <v>5</v>
      </c>
      <c r="E83" s="5">
        <v>8.1999999999999993</v>
      </c>
      <c r="F83" s="5">
        <v>8.1999999999999993</v>
      </c>
      <c r="G83" s="5">
        <v>0</v>
      </c>
      <c r="H83" s="5">
        <v>4.2</v>
      </c>
      <c r="I83" s="5">
        <v>4.2</v>
      </c>
      <c r="J83" s="5">
        <v>0</v>
      </c>
      <c r="K83" s="5">
        <v>0</v>
      </c>
      <c r="L83" s="5">
        <v>0.44</v>
      </c>
      <c r="M83" s="5">
        <v>0.44</v>
      </c>
    </row>
    <row r="84" spans="1:13" x14ac:dyDescent="0.25">
      <c r="A84" s="9" t="s">
        <v>109</v>
      </c>
      <c r="B84" s="5">
        <v>0.72499999999999998</v>
      </c>
      <c r="C84" s="5">
        <v>190</v>
      </c>
      <c r="D84" s="5">
        <v>2</v>
      </c>
      <c r="E84" s="5">
        <v>7.8</v>
      </c>
      <c r="F84" s="5">
        <v>7.8</v>
      </c>
      <c r="G84" s="5">
        <v>0</v>
      </c>
      <c r="H84" s="5">
        <v>3</v>
      </c>
      <c r="I84" s="5">
        <v>3</v>
      </c>
      <c r="J84" s="5">
        <v>0</v>
      </c>
      <c r="K84" s="5">
        <v>0</v>
      </c>
      <c r="L84" s="5">
        <v>0</v>
      </c>
      <c r="M84" s="5">
        <v>0</v>
      </c>
    </row>
    <row r="85" spans="1:13" x14ac:dyDescent="0.25">
      <c r="A85" s="9" t="s">
        <v>110</v>
      </c>
      <c r="B85" s="5">
        <v>0.313</v>
      </c>
      <c r="C85" s="5">
        <v>190</v>
      </c>
      <c r="D85" s="5">
        <v>5</v>
      </c>
      <c r="E85" s="5">
        <v>7.63</v>
      </c>
      <c r="F85" s="5">
        <v>7.63</v>
      </c>
      <c r="G85" s="5">
        <v>2.21</v>
      </c>
      <c r="H85" s="5">
        <v>4.3</v>
      </c>
      <c r="I85" s="5">
        <v>4.3</v>
      </c>
      <c r="J85" s="5">
        <v>0.09</v>
      </c>
      <c r="K85" s="5">
        <v>0.09</v>
      </c>
      <c r="L85" s="5">
        <v>0.13</v>
      </c>
      <c r="M85" s="5">
        <v>0.13</v>
      </c>
    </row>
    <row r="86" spans="1:13" x14ac:dyDescent="0.25">
      <c r="A86" s="9" t="s">
        <v>111</v>
      </c>
      <c r="B86" s="5">
        <v>0.84763599999999995</v>
      </c>
      <c r="C86" s="5">
        <v>190</v>
      </c>
      <c r="D86" s="5">
        <v>9</v>
      </c>
      <c r="E86" s="5">
        <v>7</v>
      </c>
      <c r="F86" s="5">
        <v>7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0.2</v>
      </c>
      <c r="M86" s="5">
        <v>0.2</v>
      </c>
    </row>
    <row r="87" spans="1:13" x14ac:dyDescent="0.25">
      <c r="A87" s="9" t="s">
        <v>112</v>
      </c>
      <c r="B87" s="5">
        <v>0.63500000000000001</v>
      </c>
      <c r="C87" s="5">
        <v>190</v>
      </c>
      <c r="D87" s="5">
        <v>7</v>
      </c>
      <c r="E87" s="5">
        <v>6.75</v>
      </c>
      <c r="F87" s="5">
        <v>6.75</v>
      </c>
      <c r="G87" s="5">
        <v>0</v>
      </c>
      <c r="H87" s="5">
        <v>3.5</v>
      </c>
      <c r="I87" s="5">
        <v>3.5</v>
      </c>
      <c r="J87" s="5">
        <v>0</v>
      </c>
      <c r="K87" s="5">
        <v>0</v>
      </c>
      <c r="L87" s="5">
        <v>0</v>
      </c>
      <c r="M87" s="5">
        <v>0</v>
      </c>
    </row>
    <row r="88" spans="1:13" x14ac:dyDescent="0.25">
      <c r="A88" s="9" t="s">
        <v>113</v>
      </c>
      <c r="B88" s="5">
        <v>1.0969009999999999</v>
      </c>
      <c r="C88" s="5">
        <v>190</v>
      </c>
      <c r="D88" s="5">
        <v>3</v>
      </c>
      <c r="E88" s="5">
        <v>7.73</v>
      </c>
      <c r="F88" s="5">
        <v>7.73</v>
      </c>
      <c r="G88" s="5">
        <v>0</v>
      </c>
      <c r="H88" s="5">
        <v>2.6</v>
      </c>
      <c r="I88" s="5">
        <v>2.6</v>
      </c>
      <c r="J88" s="5">
        <v>0</v>
      </c>
      <c r="K88" s="5">
        <v>0</v>
      </c>
      <c r="L88" s="5">
        <v>0.11</v>
      </c>
      <c r="M88" s="5">
        <v>0.11</v>
      </c>
    </row>
    <row r="89" spans="1:13" x14ac:dyDescent="0.25">
      <c r="A89" s="9" t="s">
        <v>114</v>
      </c>
      <c r="B89" s="5">
        <v>0.54600000000000004</v>
      </c>
      <c r="C89" s="5">
        <v>190</v>
      </c>
      <c r="D89" s="5">
        <v>2</v>
      </c>
      <c r="E89" s="5">
        <v>7.59</v>
      </c>
      <c r="F89" s="5">
        <v>7.59</v>
      </c>
      <c r="G89" s="5">
        <v>0</v>
      </c>
      <c r="H89" s="5">
        <v>3.1</v>
      </c>
      <c r="I89" s="5">
        <v>3.1</v>
      </c>
      <c r="J89" s="5">
        <v>0</v>
      </c>
      <c r="K89" s="5">
        <v>0</v>
      </c>
      <c r="L89" s="5">
        <v>7.3999999999999996E-2</v>
      </c>
      <c r="M89" s="5">
        <v>7.3999999999999996E-2</v>
      </c>
    </row>
    <row r="90" spans="1:13" x14ac:dyDescent="0.25">
      <c r="A90" s="9" t="s">
        <v>115</v>
      </c>
      <c r="B90" s="5">
        <v>3.6989999999999998</v>
      </c>
      <c r="C90" s="5">
        <v>190</v>
      </c>
      <c r="D90" s="5">
        <v>5</v>
      </c>
      <c r="E90" s="5">
        <v>6.9</v>
      </c>
      <c r="F90" s="5">
        <v>6.9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</row>
    <row r="91" spans="1:13" x14ac:dyDescent="0.25">
      <c r="A91" s="9" t="s">
        <v>116</v>
      </c>
      <c r="B91" s="5">
        <v>1.7969999999999999</v>
      </c>
      <c r="C91" s="5">
        <v>190</v>
      </c>
      <c r="D91" s="5">
        <v>6</v>
      </c>
      <c r="E91" s="5">
        <v>7.17</v>
      </c>
      <c r="F91" s="5">
        <v>7.17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</row>
    <row r="92" spans="1:13" x14ac:dyDescent="0.25">
      <c r="A92" s="9" t="s">
        <v>117</v>
      </c>
      <c r="B92" s="5">
        <v>1.28</v>
      </c>
      <c r="C92" s="5">
        <v>190</v>
      </c>
      <c r="D92" s="5">
        <v>11</v>
      </c>
      <c r="E92" s="5">
        <v>7.25</v>
      </c>
      <c r="F92" s="5">
        <v>7.25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</row>
    <row r="93" spans="1:13" x14ac:dyDescent="0.25">
      <c r="A93" s="9" t="s">
        <v>118</v>
      </c>
      <c r="B93" s="5">
        <v>2.2603780000000002</v>
      </c>
      <c r="C93" s="5">
        <v>190</v>
      </c>
      <c r="D93" s="5">
        <v>5</v>
      </c>
      <c r="E93" s="5">
        <v>7.77</v>
      </c>
      <c r="F93" s="5">
        <v>7.77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</row>
    <row r="94" spans="1:13" x14ac:dyDescent="0.25">
      <c r="A94" s="9" t="s">
        <v>119</v>
      </c>
      <c r="B94" s="5">
        <v>2</v>
      </c>
      <c r="C94" s="5">
        <v>190</v>
      </c>
      <c r="D94" s="5">
        <v>2</v>
      </c>
      <c r="E94" s="5">
        <v>8.35</v>
      </c>
      <c r="F94" s="5">
        <v>8.35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DC8EC-E2AE-4C26-A677-51F8646B4A59}">
  <dimension ref="A1:AA38"/>
  <sheetViews>
    <sheetView workbookViewId="0">
      <selection activeCell="D44" sqref="D44"/>
    </sheetView>
  </sheetViews>
  <sheetFormatPr defaultColWidth="8.7109375" defaultRowHeight="15" x14ac:dyDescent="0.25"/>
  <cols>
    <col min="1" max="1" width="15.5703125" style="10" customWidth="1"/>
    <col min="2" max="27" width="10.5703125" style="2" customWidth="1"/>
    <col min="28" max="16384" width="8.7109375" style="2"/>
  </cols>
  <sheetData>
    <row r="1" spans="1:27" x14ac:dyDescent="0.25">
      <c r="A1" s="18" t="s">
        <v>84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ht="42.75" x14ac:dyDescent="0.25">
      <c r="A2" s="15" t="s">
        <v>41</v>
      </c>
      <c r="B2" s="16" t="s">
        <v>62</v>
      </c>
      <c r="C2" s="16" t="s">
        <v>63</v>
      </c>
      <c r="D2" s="16" t="s">
        <v>64</v>
      </c>
      <c r="E2" s="16" t="s">
        <v>13</v>
      </c>
      <c r="F2" s="16" t="s">
        <v>14</v>
      </c>
      <c r="G2" s="16" t="s">
        <v>15</v>
      </c>
      <c r="H2" s="16" t="s">
        <v>1</v>
      </c>
      <c r="I2" s="16" t="s">
        <v>16</v>
      </c>
      <c r="J2" s="16" t="s">
        <v>2</v>
      </c>
      <c r="K2" s="16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3</v>
      </c>
      <c r="V2" s="16" t="s">
        <v>27</v>
      </c>
      <c r="W2" s="16" t="s">
        <v>28</v>
      </c>
      <c r="X2" s="16" t="s">
        <v>29</v>
      </c>
      <c r="Y2" s="16" t="s">
        <v>30</v>
      </c>
      <c r="Z2" s="16" t="s">
        <v>31</v>
      </c>
      <c r="AA2" s="16" t="s">
        <v>32</v>
      </c>
    </row>
    <row r="3" spans="1:27" x14ac:dyDescent="0.25">
      <c r="A3" s="15"/>
      <c r="B3" s="16" t="s">
        <v>58</v>
      </c>
      <c r="C3" s="16" t="s">
        <v>58</v>
      </c>
      <c r="D3" s="16" t="s">
        <v>58</v>
      </c>
      <c r="E3" s="16" t="s">
        <v>58</v>
      </c>
      <c r="F3" s="16" t="s">
        <v>58</v>
      </c>
      <c r="G3" s="16" t="s">
        <v>58</v>
      </c>
      <c r="H3" s="16" t="s">
        <v>58</v>
      </c>
      <c r="I3" s="16" t="s">
        <v>58</v>
      </c>
      <c r="J3" s="16" t="s">
        <v>58</v>
      </c>
      <c r="K3" s="16" t="s">
        <v>58</v>
      </c>
      <c r="L3" s="16" t="s">
        <v>58</v>
      </c>
      <c r="M3" s="16" t="s">
        <v>58</v>
      </c>
      <c r="N3" s="16" t="s">
        <v>58</v>
      </c>
      <c r="O3" s="16" t="s">
        <v>58</v>
      </c>
      <c r="P3" s="16" t="s">
        <v>58</v>
      </c>
      <c r="Q3" s="16" t="s">
        <v>58</v>
      </c>
      <c r="R3" s="16" t="s">
        <v>58</v>
      </c>
      <c r="S3" s="16" t="s">
        <v>58</v>
      </c>
      <c r="T3" s="16" t="s">
        <v>58</v>
      </c>
      <c r="U3" s="16" t="s">
        <v>58</v>
      </c>
      <c r="V3" s="16" t="s">
        <v>58</v>
      </c>
      <c r="W3" s="16" t="s">
        <v>58</v>
      </c>
      <c r="X3" s="16" t="s">
        <v>58</v>
      </c>
      <c r="Y3" s="16" t="s">
        <v>58</v>
      </c>
      <c r="Z3" s="16" t="s">
        <v>58</v>
      </c>
      <c r="AA3" s="16" t="s">
        <v>58</v>
      </c>
    </row>
    <row r="4" spans="1:27" x14ac:dyDescent="0.25">
      <c r="A4" s="15" t="s">
        <v>42</v>
      </c>
      <c r="B4" s="14" t="s">
        <v>52</v>
      </c>
      <c r="C4" s="14" t="s">
        <v>48</v>
      </c>
      <c r="D4" s="14" t="s">
        <v>48</v>
      </c>
      <c r="E4" s="14" t="s">
        <v>48</v>
      </c>
      <c r="F4" s="14" t="s">
        <v>48</v>
      </c>
      <c r="G4" s="14" t="s">
        <v>48</v>
      </c>
      <c r="H4" s="14" t="s">
        <v>48</v>
      </c>
      <c r="I4" s="14" t="s">
        <v>48</v>
      </c>
      <c r="J4" s="14" t="s">
        <v>48</v>
      </c>
      <c r="K4" s="14" t="s">
        <v>48</v>
      </c>
      <c r="L4" s="14" t="s">
        <v>48</v>
      </c>
      <c r="M4" s="14" t="s">
        <v>48</v>
      </c>
      <c r="N4" s="14" t="s">
        <v>48</v>
      </c>
      <c r="O4" s="14" t="s">
        <v>61</v>
      </c>
      <c r="P4" s="14" t="s">
        <v>48</v>
      </c>
      <c r="Q4" s="14" t="s">
        <v>48</v>
      </c>
      <c r="R4" s="14" t="s">
        <v>48</v>
      </c>
      <c r="S4" s="14" t="s">
        <v>48</v>
      </c>
      <c r="T4" s="14" t="s">
        <v>48</v>
      </c>
      <c r="U4" s="14" t="s">
        <v>48</v>
      </c>
      <c r="V4" s="14" t="s">
        <v>48</v>
      </c>
      <c r="W4" s="14" t="s">
        <v>48</v>
      </c>
      <c r="X4" s="14" t="s">
        <v>48</v>
      </c>
      <c r="Y4" s="14" t="s">
        <v>48</v>
      </c>
      <c r="Z4" s="14" t="s">
        <v>48</v>
      </c>
      <c r="AA4" s="14" t="s">
        <v>48</v>
      </c>
    </row>
    <row r="5" spans="1:27" x14ac:dyDescent="0.25">
      <c r="A5" s="15" t="s">
        <v>43</v>
      </c>
      <c r="B5" s="14" t="s">
        <v>49</v>
      </c>
      <c r="C5" s="14" t="s">
        <v>49</v>
      </c>
      <c r="D5" s="14" t="s">
        <v>49</v>
      </c>
      <c r="E5" s="14" t="s">
        <v>49</v>
      </c>
      <c r="F5" s="14" t="s">
        <v>49</v>
      </c>
      <c r="G5" s="14" t="s">
        <v>49</v>
      </c>
      <c r="H5" s="14" t="s">
        <v>49</v>
      </c>
      <c r="I5" s="14" t="s">
        <v>49</v>
      </c>
      <c r="J5" s="14" t="s">
        <v>49</v>
      </c>
      <c r="K5" s="14" t="s">
        <v>49</v>
      </c>
      <c r="L5" s="14" t="s">
        <v>49</v>
      </c>
      <c r="M5" s="14" t="s">
        <v>49</v>
      </c>
      <c r="N5" s="14" t="s">
        <v>49</v>
      </c>
      <c r="O5" s="14" t="s">
        <v>49</v>
      </c>
      <c r="P5" s="14" t="s">
        <v>49</v>
      </c>
      <c r="Q5" s="14" t="s">
        <v>49</v>
      </c>
      <c r="R5" s="14" t="s">
        <v>49</v>
      </c>
      <c r="S5" s="14" t="s">
        <v>49</v>
      </c>
      <c r="T5" s="14" t="s">
        <v>49</v>
      </c>
      <c r="U5" s="14" t="s">
        <v>49</v>
      </c>
      <c r="V5" s="14" t="s">
        <v>49</v>
      </c>
      <c r="W5" s="14" t="s">
        <v>49</v>
      </c>
      <c r="X5" s="14" t="s">
        <v>49</v>
      </c>
      <c r="Y5" s="14" t="s">
        <v>49</v>
      </c>
      <c r="Z5" s="14" t="s">
        <v>49</v>
      </c>
      <c r="AA5" s="14" t="s">
        <v>49</v>
      </c>
    </row>
    <row r="6" spans="1:27" x14ac:dyDescent="0.25">
      <c r="A6" s="15" t="s">
        <v>44</v>
      </c>
      <c r="B6" s="14">
        <f>IF(COUNTIF($B$11:$B$34,"*&lt;*")&lt;&gt;0,0,MIN($B$11:$B$34))</f>
        <v>1.433E-3</v>
      </c>
      <c r="C6" s="14">
        <f>IF(COUNTIF($C$11:$C$34,"*&lt;*")&lt;&gt;0,0,MIN($C$11:$C$34))</f>
        <v>0</v>
      </c>
      <c r="D6" s="14">
        <f>IF(COUNTIF($D$11:$D$34,"*&lt;*")&lt;&gt;0,0,MIN($D$11:$D$34))</f>
        <v>907</v>
      </c>
      <c r="E6" s="14">
        <f>IF(COUNTIF($E$11:$E$34,"*&lt;*")&lt;&gt;0,0,MIN($E$11:$E$34))</f>
        <v>0</v>
      </c>
      <c r="F6" s="14">
        <f>IF(COUNTIF($F$11:$F$34,"*&lt;*")&lt;&gt;0,0,MIN($F$11:$F$34))</f>
        <v>0</v>
      </c>
      <c r="G6" s="14">
        <f>IF(COUNTIF($G$11:$G$34,"*&lt;*")&lt;&gt;0,0,MIN($G$11:$G$34))</f>
        <v>0</v>
      </c>
      <c r="H6" s="14">
        <f>IF(COUNTIF($H$11:$H$34,"*&lt;*")&lt;&gt;0,0,MIN($H$11:$H$34))</f>
        <v>0.45</v>
      </c>
      <c r="I6" s="14">
        <f>IF(COUNTIF($I$11:$I$34,"*&lt;*")&lt;&gt;0,0,MIN($I$11:$I$34))</f>
        <v>0</v>
      </c>
      <c r="J6" s="14">
        <f>IF(COUNTIF($J$11:$J$34,"*&lt;*")&lt;&gt;0,0,MIN($J$11:$J$34))</f>
        <v>0</v>
      </c>
      <c r="K6" s="14">
        <f>IF(COUNTIF($K$11:$K$34,"*&lt;*")&lt;&gt;0,0,MIN($K$11:$K$34))</f>
        <v>0</v>
      </c>
      <c r="L6" s="14">
        <f>IF(COUNTIF($L$11:$L$34,"*&lt;*")&lt;&gt;0,0,MIN($L$11:$L$34))</f>
        <v>0</v>
      </c>
      <c r="M6" s="14">
        <f>IF(COUNTIF($M$11:$M$34,"*&lt;*")&lt;&gt;0,0,MIN($M$11:$M$34))</f>
        <v>0</v>
      </c>
      <c r="N6" s="14">
        <f>IF(COUNTIF($N$11:$N$34,"*&lt;*")&lt;&gt;0,0,MIN($N$11:$N$34))</f>
        <v>0</v>
      </c>
      <c r="O6" s="14">
        <f>IF(COUNTIF($O$11:$O$34,"*&lt;*")&lt;&gt;0,0,MIN($O$11:$O$34))</f>
        <v>15</v>
      </c>
      <c r="P6" s="14">
        <f>IF(COUNTIF($P$11:$P$34,"*&lt;*")&lt;&gt;0,0,MIN($P$11:$P$34))</f>
        <v>0</v>
      </c>
      <c r="Q6" s="14">
        <f>IF(COUNTIF($Q$11:$Q$34,"*&lt;*")&lt;&gt;0,0,MIN($Q$11:$Q$34))</f>
        <v>0</v>
      </c>
      <c r="R6" s="14">
        <f>IF(COUNTIF($R$11:$R$34,"*&lt;*")&lt;&gt;0,0,MIN($R$11:$R$34))</f>
        <v>0</v>
      </c>
      <c r="S6" s="14">
        <f>IF(COUNTIF($S$11:$S$34,"*&lt;*")&lt;&gt;0,0,MIN($S$11:$S$34))</f>
        <v>0</v>
      </c>
      <c r="T6" s="14">
        <f>IF(COUNTIF($T$11:$T$34,"*&lt;*")&lt;&gt;0,0,MIN($T$11:$T$34))</f>
        <v>0</v>
      </c>
      <c r="U6" s="14">
        <f>IF(COUNTIF($U$11:$U$34,"*&lt;*")&lt;&gt;0,0,MIN($U$11:$U$34))</f>
        <v>0</v>
      </c>
      <c r="V6" s="14">
        <f>IF(COUNTIF($V$11:$V$34,"*&lt;*")&lt;&gt;0,0,MIN($V$11:$V$34))</f>
        <v>0</v>
      </c>
      <c r="W6" s="14">
        <f>IF(COUNTIF($W$11:$W$34,"*&lt;*")&lt;&gt;0,0,MIN($W$11:$W$34))</f>
        <v>0</v>
      </c>
      <c r="X6" s="14">
        <f>IF(COUNTIF($X$11:$X$34,"*&lt;*")&lt;&gt;0,0,MIN($X$11:$X$34))</f>
        <v>0</v>
      </c>
      <c r="Y6" s="14">
        <f>IF(COUNTIF($Y$11:$Y$34,"*&lt;*")&lt;&gt;0,0,MIN($Y$11:$Y$34))</f>
        <v>0</v>
      </c>
      <c r="Z6" s="14">
        <f>IF(COUNTIF($Z$11:$Z$34,"*&lt;*")&lt;&gt;0,0,MIN($Z$11:$Z$34))</f>
        <v>0</v>
      </c>
      <c r="AA6" s="14">
        <f>IF(COUNTIF($AA$11:$AA$34,"*&lt;*")&lt;&gt;0,0,MIN($AA$11:$AA$34))</f>
        <v>0</v>
      </c>
    </row>
    <row r="7" spans="1:27" x14ac:dyDescent="0.25">
      <c r="A7" s="15" t="s">
        <v>45</v>
      </c>
      <c r="B7" s="14">
        <f>IF(SUM($B$11:$B$34)=0,0,MAX($B$11:$B$34))</f>
        <v>1.4922E-2</v>
      </c>
      <c r="C7" s="14">
        <f>IF(SUM($C$11:$C$34)=0,0,MAX($C$11:$C$34))</f>
        <v>2.2000000000000002</v>
      </c>
      <c r="D7" s="14">
        <f>IF(SUM($D$11:$D$34)=0,0,MAX($D$11:$D$34))</f>
        <v>3250</v>
      </c>
      <c r="E7" s="14">
        <f>IF(SUM($E$11:$E$34)=0,0,MAX($E$11:$E$34))</f>
        <v>0</v>
      </c>
      <c r="F7" s="14">
        <f>IF(SUM($F$11:$F$34)=0,0,MAX($F$11:$F$34))</f>
        <v>0</v>
      </c>
      <c r="G7" s="14">
        <f>IF(SUM($G$11:$G$34)=0,0,MAX($G$11:$G$34))</f>
        <v>0</v>
      </c>
      <c r="H7" s="14">
        <f>IF(SUM($H$11:$H$34)=0,0,MAX($H$11:$H$34))</f>
        <v>4.2</v>
      </c>
      <c r="I7" s="14">
        <f>IF(SUM($I$11:$I$34)=0,0,MAX($I$11:$I$34))</f>
        <v>0</v>
      </c>
      <c r="J7" s="14">
        <f>IF(SUM($J$11:$J$34)=0,0,MAX($J$11:$J$34))</f>
        <v>0</v>
      </c>
      <c r="K7" s="14">
        <f>IF(SUM($K$11:$K$34)=0,0,MAX($K$11:$K$34))</f>
        <v>0</v>
      </c>
      <c r="L7" s="14">
        <f>IF(SUM($L$11:$L$34)=0,0,MAX($L$11:$L$34))</f>
        <v>0</v>
      </c>
      <c r="M7" s="14">
        <f>IF(SUM($M$11:$M$34)=0,0,MAX($M$11:$M$34))</f>
        <v>0</v>
      </c>
      <c r="N7" s="14">
        <f>IF(SUM($N$11:$N$34)=0,0,MAX($N$11:$N$34))</f>
        <v>0</v>
      </c>
      <c r="O7" s="14">
        <f>IF(SUM($O$11:$O$34)=0,0,MAX($O$11:$O$34))</f>
        <v>180</v>
      </c>
      <c r="P7" s="14">
        <f>IF(SUM($P$11:$P$34)=0,0,MAX($P$11:$P$34))</f>
        <v>0</v>
      </c>
      <c r="Q7" s="14">
        <f>IF(SUM($Q$11:$Q$34)=0,0,MAX($Q$11:$Q$34))</f>
        <v>0.37</v>
      </c>
      <c r="R7" s="14">
        <f>IF(SUM($R$11:$R$34)=0,0,MAX($R$11:$R$34))</f>
        <v>0</v>
      </c>
      <c r="S7" s="14">
        <f>IF(SUM($S$11:$S$34)=0,0,MAX($S$11:$S$34))</f>
        <v>0</v>
      </c>
      <c r="T7" s="14">
        <f>IF(SUM($T$11:$T$34)=0,0,MAX($T$11:$T$34))</f>
        <v>0</v>
      </c>
      <c r="U7" s="14">
        <f>IF(SUM($U$11:$U$34)=0,0,MAX($U$11:$U$34))</f>
        <v>0</v>
      </c>
      <c r="V7" s="14">
        <f>IF(SUM($V$11:$V$34)=0,0,MAX($V$11:$V$34))</f>
        <v>0.13</v>
      </c>
      <c r="W7" s="14">
        <f>IF(SUM($W$11:$W$34)=0,0,MAX($W$11:$W$34))</f>
        <v>10</v>
      </c>
      <c r="X7" s="14">
        <f>IF(SUM($X$11:$X$34)=0,0,MAX($X$11:$X$34))</f>
        <v>0</v>
      </c>
      <c r="Y7" s="14">
        <f>IF(SUM($Y$11:$Y$34)=0,0,MAX($Y$11:$Y$34))</f>
        <v>40</v>
      </c>
      <c r="Z7" s="14">
        <f>IF(SUM($Z$11:$Z$34)=0,0,MAX($Z$11:$Z$34))</f>
        <v>0</v>
      </c>
      <c r="AA7" s="14">
        <f>IF(SUM($AA$11:$AA$34)=0,0,MAX($AA$11:$AA$34))</f>
        <v>1.38</v>
      </c>
    </row>
    <row r="8" spans="1:27" x14ac:dyDescent="0.25">
      <c r="A8" s="15" t="s">
        <v>46</v>
      </c>
      <c r="B8" s="14" t="str">
        <f>IFERROR(IF(ISODD(COUNTA($B$11:$B$34)),LARGE($B$11:$B$34,INT(COUNTA($B$11:$B$34)/2)+1),(LARGE($B$11:$B$34,INT(COUNTA($B$11:$B$34)/2)+1)+LARGE($B$11:$B$34,INT(COUNTA($B$11:$B$34)/2)))/2),IF(COUNT($B$11:$B$34)=COUNTA($B$11:$B$34)/2,SMALL($B$11:$B$34,1)/2, "Non-Detect"))</f>
        <v>Non-Detect</v>
      </c>
      <c r="C8" s="14" t="str">
        <f>IFERROR(IF(ISODD(COUNTA($C$11:$C$34)),LARGE($C$11:$C$34,INT(COUNTA($C$11:$C$34)/2)+1),(LARGE($C$11:$C$34,INT(COUNTA($C$11:$C$34)/2)+1)+LARGE($C$11:$C$34,INT(COUNTA($C$11:$C$34)/2)))/2),IF(COUNT($C$11:$C$34)=COUNTA($C$11:$C$34)/2,SMALL($C$11:$C$34,1)/2, "Non-Detect"))</f>
        <v>Non-Detect</v>
      </c>
      <c r="D8" s="14" t="str">
        <f>IFERROR(IF(ISODD(COUNTA($D$11:$D$34)),LARGE($D$11:$D$34,INT(COUNTA($D$11:$D$34)/2)+1),(LARGE($D$11:$D$34,INT(COUNTA($D$11:$D$34)/2)+1)+LARGE($D$11:$D$34,INT(COUNTA($D$11:$D$34)/2)))/2),IF(COUNT($D$11:$D$34)=COUNTA($D$11:$D$34)/2,SMALL($D$11:$D$34,1)/2, "Non-Detect"))</f>
        <v>Non-Detect</v>
      </c>
      <c r="E8" s="14" t="str">
        <f>IFERROR(IF(ISODD(COUNTA($E$11:$E$34)),LARGE($E$11:$E$34,INT(COUNTA($E$11:$E$34)/2)+1),(LARGE($E$11:$E$34,INT(COUNTA($E$11:$E$34)/2)+1)+LARGE($E$11:$E$34,INT(COUNTA($E$11:$E$34)/2)))/2),IF(COUNT($E$11:$E$34)=COUNTA($E$11:$E$34)/2,SMALL($E$11:$E$34,1)/2, "Non-Detect"))</f>
        <v>Non-Detect</v>
      </c>
      <c r="F8" s="14" t="str">
        <f>IFERROR(IF(ISODD(COUNTA($F$11:$F$34)),LARGE($F$11:$F$34,INT(COUNTA($F$11:$F$34)/2)+1),(LARGE($F$11:$F$34,INT(COUNTA($F$11:$F$34)/2)+1)+LARGE($F$11:$F$34,INT(COUNTA($F$11:$F$34)/2)))/2),IF(COUNT($F$11:$F$34)=COUNTA($F$11:$F$34)/2,SMALL($F$11:$F$34,1)/2, "Non-Detect"))</f>
        <v>Non-Detect</v>
      </c>
      <c r="G8" s="14" t="str">
        <f>IFERROR(IF(ISODD(COUNTA($G$11:$G$34)),LARGE($G$11:$G$34,INT(COUNTA($G$11:$G$34)/2)+1),(LARGE($G$11:$G$34,INT(COUNTA($G$11:$G$34)/2)+1)+LARGE($G$11:$G$34,INT(COUNTA($G$11:$G$34)/2)))/2),IF(COUNT($G$11:$G$34)=COUNTA($G$11:$G$34)/2,SMALL($G$11:$G$34,1)/2, "Non-Detect"))</f>
        <v>Non-Detect</v>
      </c>
      <c r="H8" s="14" t="str">
        <f>IFERROR(IF(ISODD(COUNTA($H$11:$H$34)),LARGE($H$11:$H$34,INT(COUNTA($H$11:$H$34)/2)+1),(LARGE($H$11:$H$34,INT(COUNTA($H$11:$H$34)/2)+1)+LARGE($H$11:$H$34,INT(COUNTA($H$11:$H$34)/2)))/2),IF(COUNT($H$11:$H$34)=COUNTA($H$11:$H$34)/2,SMALL($H$11:$H$34,1)/2, "Non-Detect"))</f>
        <v>Non-Detect</v>
      </c>
      <c r="I8" s="14" t="str">
        <f>IFERROR(IF(ISODD(COUNTA($I$11:$I$34)),LARGE($I$11:$I$34,INT(COUNTA($I$11:$I$34)/2)+1),(LARGE($I$11:$I$34,INT(COUNTA($I$11:$I$34)/2)+1)+LARGE($I$11:$I$34,INT(COUNTA($I$11:$I$34)/2)))/2),IF(COUNT($I$11:$I$34)=COUNTA($I$11:$I$34)/2,SMALL($I$11:$I$34,1)/2, "Non-Detect"))</f>
        <v>Non-Detect</v>
      </c>
      <c r="J8" s="14" t="str">
        <f>IFERROR(IF(ISODD(COUNTA($J$11:$J$34)),LARGE($J$11:$J$34,INT(COUNTA($J$11:$J$34)/2)+1),(LARGE($J$11:$J$34,INT(COUNTA($J$11:$J$34)/2)+1)+LARGE($J$11:$J$34,INT(COUNTA($J$11:$J$34)/2)))/2),IF(COUNT($J$11:$J$34)=COUNTA($J$11:$J$34)/2,SMALL($J$11:$J$34,1)/2, "Non-Detect"))</f>
        <v>Non-Detect</v>
      </c>
      <c r="K8" s="14" t="str">
        <f>IFERROR(IF(ISODD(COUNTA($K$11:$K$34)),LARGE($K$11:$K$34,INT(COUNTA($K$11:$K$34)/2)+1),(LARGE($K$11:$K$34,INT(COUNTA($K$11:$K$34)/2)+1)+LARGE($K$11:$K$34,INT(COUNTA($K$11:$K$34)/2)))/2),IF(COUNT($K$11:$K$34)=COUNTA($K$11:$K$34)/2,SMALL($K$11:$K$34,1)/2, "Non-Detect"))</f>
        <v>Non-Detect</v>
      </c>
      <c r="L8" s="14" t="str">
        <f>IFERROR(IF(ISODD(COUNTA($L$11:$L$34)),LARGE($L$11:$L$34,INT(COUNTA($L$11:$L$34)/2)+1),(LARGE($L$11:$L$34,INT(COUNTA($L$11:$L$34)/2)+1)+LARGE($L$11:$L$34,INT(COUNTA($L$11:$L$34)/2)))/2),IF(COUNT($L$11:$L$34)=COUNTA($L$11:$L$34)/2,SMALL($L$11:$L$34,1)/2, "Non-Detect"))</f>
        <v>Non-Detect</v>
      </c>
      <c r="M8" s="14" t="str">
        <f>IFERROR(IF(ISODD(COUNTA($M$11:$M$34)),LARGE($M$11:$M$34,INT(COUNTA($M$11:$M$34)/2)+1),(LARGE($M$11:$M$34,INT(COUNTA($M$11:$M$34)/2)+1)+LARGE($M$11:$M$34,INT(COUNTA($M$11:$M$34)/2)))/2),IF(COUNT($M$11:$M$34)=COUNTA($M$11:$M$34)/2,SMALL($M$11:$M$34,1)/2, "Non-Detect"))</f>
        <v>Non-Detect</v>
      </c>
      <c r="N8" s="14" t="str">
        <f>IFERROR(IF(ISODD(COUNTA($N$11:$N$34)),LARGE($N$11:$N$34,INT(COUNTA($N$11:$N$34)/2)+1),(LARGE($N$11:$N$34,INT(COUNTA($N$11:$N$34)/2)+1)+LARGE($N$11:$N$34,INT(COUNTA($N$11:$N$34)/2)))/2),IF(COUNT($N$11:$N$34)=COUNTA($N$11:$N$34)/2,SMALL($N$11:$N$34,1)/2, "Non-Detect"))</f>
        <v>Non-Detect</v>
      </c>
      <c r="O8" s="14" t="str">
        <f>IFERROR(IF(ISODD(COUNTA($O$11:$O$34)),LARGE($O$11:$O$34,INT(COUNTA($O$11:$O$34)/2)+1),(LARGE($O$11:$O$34,INT(COUNTA($O$11:$O$34)/2)+1)+LARGE($O$11:$O$34,INT(COUNTA($O$11:$O$34)/2)))/2),IF(COUNT($O$11:$O$34)=COUNTA($O$11:$O$34)/2,SMALL($O$11:$O$34,1)/2, "Non-Detect"))</f>
        <v>Non-Detect</v>
      </c>
      <c r="P8" s="14" t="str">
        <f>IFERROR(IF(ISODD(COUNTA($P$11:$P$34)),LARGE($P$11:$P$34,INT(COUNTA($P$11:$P$34)/2)+1),(LARGE($P$11:$P$34,INT(COUNTA($P$11:$P$34)/2)+1)+LARGE($P$11:$P$34,INT(COUNTA($P$11:$P$34)/2)))/2),IF(COUNT($P$11:$P$34)=COUNTA($P$11:$P$34)/2,SMALL($P$11:$P$34,1)/2, "Non-Detect"))</f>
        <v>Non-Detect</v>
      </c>
      <c r="Q8" s="14" t="str">
        <f>IFERROR(IF(ISODD(COUNTA($Q$11:$Q$34)),LARGE($Q$11:$Q$34,INT(COUNTA($Q$11:$Q$34)/2)+1),(LARGE($Q$11:$Q$34,INT(COUNTA($Q$11:$Q$34)/2)+1)+LARGE($Q$11:$Q$34,INT(COUNTA($Q$11:$Q$34)/2)))/2),IF(COUNT($Q$11:$Q$34)=COUNTA($Q$11:$Q$34)/2,SMALL($Q$11:$Q$34,1)/2, "Non-Detect"))</f>
        <v>Non-Detect</v>
      </c>
      <c r="R8" s="14" t="str">
        <f>IFERROR(IF(ISODD(COUNTA($R$11:$R$34)),LARGE($R$11:$R$34,INT(COUNTA($R$11:$R$34)/2)+1),(LARGE($R$11:$R$34,INT(COUNTA($R$11:$R$34)/2)+1)+LARGE($R$11:$R$34,INT(COUNTA($R$11:$R$34)/2)))/2),IF(COUNT($R$11:$R$34)=COUNTA($R$11:$R$34)/2,SMALL($R$11:$R$34,1)/2, "Non-Detect"))</f>
        <v>Non-Detect</v>
      </c>
      <c r="S8" s="14" t="str">
        <f>IFERROR(IF(ISODD(COUNTA($S$11:$S$34)),LARGE($S$11:$S$34,INT(COUNTA($S$11:$S$34)/2)+1),(LARGE($S$11:$S$34,INT(COUNTA($S$11:$S$34)/2)+1)+LARGE($S$11:$S$34,INT(COUNTA($S$11:$S$34)/2)))/2),IF(COUNT($S$11:$S$34)=COUNTA($S$11:$S$34)/2,SMALL($S$11:$S$34,1)/2, "Non-Detect"))</f>
        <v>Non-Detect</v>
      </c>
      <c r="T8" s="14" t="str">
        <f>IFERROR(IF(ISODD(COUNTA($T$11:$T$34)),LARGE($T$11:$T$34,INT(COUNTA($T$11:$T$34)/2)+1),(LARGE($T$11:$T$34,INT(COUNTA($T$11:$T$34)/2)+1)+LARGE($T$11:$T$34,INT(COUNTA($T$11:$T$34)/2)))/2),IF(COUNT($T$11:$T$34)=COUNTA($T$11:$T$34)/2,SMALL($T$11:$T$34,1)/2, "Non-Detect"))</f>
        <v>Non-Detect</v>
      </c>
      <c r="U8" s="14" t="str">
        <f>IFERROR(IF(ISODD(COUNTA($U$11:$U$34)),LARGE($U$11:$U$34,INT(COUNTA($U$11:$U$34)/2)+1),(LARGE($U$11:$U$34,INT(COUNTA($U$11:$U$34)/2)+1)+LARGE($U$11:$U$34,INT(COUNTA($U$11:$U$34)/2)))/2),IF(COUNT($U$11:$U$34)=COUNTA($U$11:$U$34)/2,SMALL($U$11:$U$34,1)/2, "Non-Detect"))</f>
        <v>Non-Detect</v>
      </c>
      <c r="V8" s="14" t="str">
        <f>IFERROR(IF(ISODD(COUNTA($V$11:$V$34)),LARGE($V$11:$V$34,INT(COUNTA($V$11:$V$34)/2)+1),(LARGE($V$11:$V$34,INT(COUNTA($V$11:$V$34)/2)+1)+LARGE($V$11:$V$34,INT(COUNTA($V$11:$V$34)/2)))/2),IF(COUNT($V$11:$V$34)=COUNTA($V$11:$V$34)/2,SMALL($V$11:$V$34,1)/2, "Non-Detect"))</f>
        <v>Non-Detect</v>
      </c>
      <c r="W8" s="14" t="str">
        <f>IFERROR(IF(ISODD(COUNTA($W$11:$W$34)),LARGE($W$11:$W$34,INT(COUNTA($W$11:$W$34)/2)+1),(LARGE($W$11:$W$34,INT(COUNTA($W$11:$W$34)/2)+1)+LARGE($W$11:$W$34,INT(COUNTA($W$11:$W$34)/2)))/2),IF(COUNT($W$11:$W$34)=COUNTA($W$11:$W$34)/2,SMALL($W$11:$W$34,1)/2, "Non-Detect"))</f>
        <v>Non-Detect</v>
      </c>
      <c r="X8" s="14" t="str">
        <f>IFERROR(IF(ISODD(COUNTA($X$11:$X$34)),LARGE($X$11:$X$34,INT(COUNTA($X$11:$X$34)/2)+1),(LARGE($X$11:$X$34,INT(COUNTA($X$11:$X$34)/2)+1)+LARGE($X$11:$X$34,INT(COUNTA($X$11:$X$34)/2)))/2),IF(COUNT($X$11:$X$34)=COUNTA($X$11:$X$34)/2,SMALL($X$11:$X$34,1)/2, "Non-Detect"))</f>
        <v>Non-Detect</v>
      </c>
      <c r="Y8" s="14" t="str">
        <f>IFERROR(IF(ISODD(COUNTA($Y$11:$Y$34)),LARGE($Y$11:$Y$34,INT(COUNTA($Y$11:$Y$34)/2)+1),(LARGE($Y$11:$Y$34,INT(COUNTA($Y$11:$Y$34)/2)+1)+LARGE($Y$11:$Y$34,INT(COUNTA($Y$11:$Y$34)/2)))/2),IF(COUNT($Y$11:$Y$34)=COUNTA($Y$11:$Y$34)/2,SMALL($Y$11:$Y$34,1)/2, "Non-Detect"))</f>
        <v>Non-Detect</v>
      </c>
      <c r="Z8" s="14" t="str">
        <f>IFERROR(IF(ISODD(COUNTA($Z$11:$Z$34)),LARGE($Z$11:$Z$34,INT(COUNTA($Z$11:$Z$34)/2)+1),(LARGE($Z$11:$Z$34,INT(COUNTA($Z$11:$Z$34)/2)+1)+LARGE($Z$11:$Z$34,INT(COUNTA($Z$11:$Z$34)/2)))/2),IF(COUNT($Z$11:$Z$34)=COUNTA($Z$11:$Z$34)/2,SMALL($Z$11:$Z$34,1)/2, "Non-Detect"))</f>
        <v>Non-Detect</v>
      </c>
      <c r="AA8" s="14" t="str">
        <f>IFERROR(IF(ISODD(COUNTA($AA$11:$AA$34)),LARGE($AA$11:$AA$34,INT(COUNTA($AA$11:$AA$34)/2)+1),(LARGE($AA$11:$AA$34,INT(COUNTA($AA$11:$AA$34)/2)+1)+LARGE($AA$11:$AA$34,INT(COUNTA($AA$11:$AA$34)/2)))/2),IF(COUNT($AA$11:$AA$34)=COUNTA($AA$11:$AA$34)/2,SMALL($AA$11:$AA$34,1)/2, "Non-Detect"))</f>
        <v>Non-Detect</v>
      </c>
    </row>
    <row r="9" spans="1:27" x14ac:dyDescent="0.25">
      <c r="A9" s="15" t="s">
        <v>47</v>
      </c>
      <c r="B9" s="14" t="s">
        <v>60</v>
      </c>
      <c r="C9" s="14" t="s">
        <v>60</v>
      </c>
      <c r="D9" s="14" t="s">
        <v>60</v>
      </c>
      <c r="E9" s="14" t="s">
        <v>60</v>
      </c>
      <c r="F9" s="14" t="s">
        <v>60</v>
      </c>
      <c r="G9" s="14" t="s">
        <v>60</v>
      </c>
      <c r="H9" s="14" t="s">
        <v>60</v>
      </c>
      <c r="I9" s="14" t="s">
        <v>60</v>
      </c>
      <c r="J9" s="14" t="s">
        <v>60</v>
      </c>
      <c r="K9" s="14" t="s">
        <v>60</v>
      </c>
      <c r="L9" s="14" t="s">
        <v>60</v>
      </c>
      <c r="M9" s="14" t="s">
        <v>60</v>
      </c>
      <c r="N9" s="14" t="s">
        <v>60</v>
      </c>
      <c r="O9" s="14" t="s">
        <v>60</v>
      </c>
      <c r="P9" s="14" t="s">
        <v>60</v>
      </c>
      <c r="Q9" s="14" t="s">
        <v>60</v>
      </c>
      <c r="R9" s="14" t="s">
        <v>60</v>
      </c>
      <c r="S9" s="14" t="s">
        <v>60</v>
      </c>
      <c r="T9" s="14" t="s">
        <v>60</v>
      </c>
      <c r="U9" s="14" t="s">
        <v>60</v>
      </c>
      <c r="V9" s="14" t="s">
        <v>60</v>
      </c>
      <c r="W9" s="14" t="s">
        <v>60</v>
      </c>
      <c r="X9" s="14" t="s">
        <v>60</v>
      </c>
      <c r="Y9" s="14" t="s">
        <v>60</v>
      </c>
      <c r="Z9" s="14" t="s">
        <v>60</v>
      </c>
      <c r="AA9" s="14" t="s">
        <v>60</v>
      </c>
    </row>
    <row r="10" spans="1:27" ht="42.75" x14ac:dyDescent="0.25">
      <c r="A10" s="13" t="s">
        <v>79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x14ac:dyDescent="0.25">
      <c r="A11" s="9">
        <v>42004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x14ac:dyDescent="0.25">
      <c r="A12" s="9">
        <v>42094</v>
      </c>
      <c r="B12" s="12" t="s">
        <v>81</v>
      </c>
      <c r="C12" s="12" t="s">
        <v>81</v>
      </c>
      <c r="D12" s="12" t="s">
        <v>81</v>
      </c>
      <c r="E12" s="12" t="s">
        <v>81</v>
      </c>
      <c r="F12" s="12" t="s">
        <v>81</v>
      </c>
      <c r="G12" s="12" t="s">
        <v>81</v>
      </c>
      <c r="H12" s="12" t="s">
        <v>81</v>
      </c>
      <c r="I12" s="12" t="s">
        <v>81</v>
      </c>
      <c r="J12" s="12" t="s">
        <v>81</v>
      </c>
      <c r="K12" s="12" t="s">
        <v>81</v>
      </c>
      <c r="L12" s="12" t="s">
        <v>81</v>
      </c>
      <c r="M12" s="12" t="s">
        <v>81</v>
      </c>
      <c r="N12" s="12" t="s">
        <v>81</v>
      </c>
      <c r="O12" s="12" t="s">
        <v>81</v>
      </c>
      <c r="P12" s="12" t="s">
        <v>81</v>
      </c>
      <c r="Q12" s="12" t="s">
        <v>81</v>
      </c>
      <c r="R12" s="12" t="s">
        <v>81</v>
      </c>
      <c r="S12" s="12" t="s">
        <v>81</v>
      </c>
      <c r="T12" s="12" t="s">
        <v>81</v>
      </c>
      <c r="U12" s="12" t="s">
        <v>81</v>
      </c>
      <c r="V12" s="12" t="s">
        <v>81</v>
      </c>
      <c r="W12" s="12" t="s">
        <v>81</v>
      </c>
      <c r="X12" s="12" t="s">
        <v>81</v>
      </c>
      <c r="Y12" s="12" t="s">
        <v>81</v>
      </c>
      <c r="Z12" s="12" t="s">
        <v>81</v>
      </c>
      <c r="AA12" s="12" t="s">
        <v>81</v>
      </c>
    </row>
    <row r="13" spans="1:27" x14ac:dyDescent="0.25">
      <c r="A13" s="9">
        <v>42185</v>
      </c>
      <c r="B13" s="12" t="s">
        <v>7</v>
      </c>
      <c r="C13" s="12" t="s">
        <v>7</v>
      </c>
      <c r="D13" s="12" t="s">
        <v>7</v>
      </c>
      <c r="E13" s="12" t="s">
        <v>7</v>
      </c>
      <c r="F13" s="12" t="s">
        <v>7</v>
      </c>
      <c r="G13" s="12" t="s">
        <v>7</v>
      </c>
      <c r="H13" s="12" t="s">
        <v>7</v>
      </c>
      <c r="I13" s="12" t="s">
        <v>7</v>
      </c>
      <c r="J13" s="12" t="s">
        <v>7</v>
      </c>
      <c r="K13" s="12" t="s">
        <v>7</v>
      </c>
      <c r="L13" s="12" t="s">
        <v>7</v>
      </c>
      <c r="M13" s="12" t="s">
        <v>7</v>
      </c>
      <c r="N13" s="12" t="s">
        <v>7</v>
      </c>
      <c r="O13" s="12" t="s">
        <v>7</v>
      </c>
      <c r="P13" s="12" t="s">
        <v>7</v>
      </c>
      <c r="Q13" s="12" t="s">
        <v>7</v>
      </c>
      <c r="R13" s="12" t="s">
        <v>7</v>
      </c>
      <c r="S13" s="12" t="s">
        <v>7</v>
      </c>
      <c r="T13" s="12" t="s">
        <v>7</v>
      </c>
      <c r="U13" s="12" t="s">
        <v>7</v>
      </c>
      <c r="V13" s="12" t="s">
        <v>7</v>
      </c>
      <c r="W13" s="12" t="s">
        <v>7</v>
      </c>
      <c r="X13" s="12" t="s">
        <v>7</v>
      </c>
      <c r="Y13" s="12" t="s">
        <v>7</v>
      </c>
      <c r="Z13" s="12" t="s">
        <v>7</v>
      </c>
      <c r="AA13" s="12" t="s">
        <v>7</v>
      </c>
    </row>
    <row r="14" spans="1:27" x14ac:dyDescent="0.25">
      <c r="A14" s="9">
        <v>42277</v>
      </c>
      <c r="B14" s="12" t="s">
        <v>81</v>
      </c>
      <c r="C14" s="12" t="s">
        <v>81</v>
      </c>
      <c r="D14" s="12" t="s">
        <v>81</v>
      </c>
      <c r="E14" s="12" t="s">
        <v>81</v>
      </c>
      <c r="F14" s="12" t="s">
        <v>81</v>
      </c>
      <c r="G14" s="12" t="s">
        <v>81</v>
      </c>
      <c r="H14" s="12" t="s">
        <v>81</v>
      </c>
      <c r="I14" s="12" t="s">
        <v>81</v>
      </c>
      <c r="J14" s="12" t="s">
        <v>81</v>
      </c>
      <c r="K14" s="12" t="s">
        <v>81</v>
      </c>
      <c r="L14" s="12" t="s">
        <v>81</v>
      </c>
      <c r="M14" s="12" t="s">
        <v>81</v>
      </c>
      <c r="N14" s="12" t="s">
        <v>81</v>
      </c>
      <c r="O14" s="12" t="s">
        <v>81</v>
      </c>
      <c r="P14" s="12" t="s">
        <v>81</v>
      </c>
      <c r="Q14" s="12" t="s">
        <v>81</v>
      </c>
      <c r="R14" s="12" t="s">
        <v>81</v>
      </c>
      <c r="S14" s="12" t="s">
        <v>81</v>
      </c>
      <c r="T14" s="12" t="s">
        <v>81</v>
      </c>
      <c r="U14" s="12" t="s">
        <v>81</v>
      </c>
      <c r="V14" s="12" t="s">
        <v>81</v>
      </c>
      <c r="W14" s="12" t="s">
        <v>81</v>
      </c>
      <c r="X14" s="12" t="s">
        <v>81</v>
      </c>
      <c r="Y14" s="12" t="s">
        <v>81</v>
      </c>
      <c r="Z14" s="12" t="s">
        <v>81</v>
      </c>
      <c r="AA14" s="12" t="s">
        <v>81</v>
      </c>
    </row>
    <row r="15" spans="1:27" x14ac:dyDescent="0.25">
      <c r="A15" s="9">
        <v>42369</v>
      </c>
      <c r="B15" s="12" t="s">
        <v>7</v>
      </c>
      <c r="C15" s="12" t="s">
        <v>7</v>
      </c>
      <c r="D15" s="12" t="s">
        <v>7</v>
      </c>
      <c r="E15" s="12" t="s">
        <v>7</v>
      </c>
      <c r="F15" s="12" t="s">
        <v>7</v>
      </c>
      <c r="G15" s="12" t="s">
        <v>7</v>
      </c>
      <c r="H15" s="12" t="s">
        <v>7</v>
      </c>
      <c r="I15" s="12" t="s">
        <v>7</v>
      </c>
      <c r="J15" s="12" t="s">
        <v>7</v>
      </c>
      <c r="K15" s="12" t="s">
        <v>7</v>
      </c>
      <c r="L15" s="12" t="s">
        <v>7</v>
      </c>
      <c r="M15" s="12" t="s">
        <v>7</v>
      </c>
      <c r="N15" s="12" t="s">
        <v>7</v>
      </c>
      <c r="O15" s="12" t="s">
        <v>7</v>
      </c>
      <c r="P15" s="12" t="s">
        <v>7</v>
      </c>
      <c r="Q15" s="12" t="s">
        <v>7</v>
      </c>
      <c r="R15" s="12" t="s">
        <v>7</v>
      </c>
      <c r="S15" s="12" t="s">
        <v>7</v>
      </c>
      <c r="T15" s="12" t="s">
        <v>7</v>
      </c>
      <c r="U15" s="12" t="s">
        <v>7</v>
      </c>
      <c r="V15" s="12" t="s">
        <v>7</v>
      </c>
      <c r="W15" s="12" t="s">
        <v>7</v>
      </c>
      <c r="X15" s="12" t="s">
        <v>7</v>
      </c>
      <c r="Y15" s="12" t="s">
        <v>7</v>
      </c>
      <c r="Z15" s="12" t="s">
        <v>7</v>
      </c>
      <c r="AA15" s="12" t="s">
        <v>7</v>
      </c>
    </row>
    <row r="16" spans="1:27" x14ac:dyDescent="0.25">
      <c r="A16" s="9">
        <v>42460</v>
      </c>
      <c r="B16" s="12" t="s">
        <v>7</v>
      </c>
      <c r="C16" s="12" t="s">
        <v>7</v>
      </c>
      <c r="D16" s="12" t="s">
        <v>7</v>
      </c>
      <c r="E16" s="12" t="s">
        <v>7</v>
      </c>
      <c r="F16" s="12" t="s">
        <v>7</v>
      </c>
      <c r="G16" s="12" t="s">
        <v>7</v>
      </c>
      <c r="H16" s="12" t="s">
        <v>7</v>
      </c>
      <c r="I16" s="12" t="s">
        <v>7</v>
      </c>
      <c r="J16" s="12" t="s">
        <v>7</v>
      </c>
      <c r="K16" s="12" t="s">
        <v>7</v>
      </c>
      <c r="L16" s="12" t="s">
        <v>7</v>
      </c>
      <c r="M16" s="12" t="s">
        <v>7</v>
      </c>
      <c r="N16" s="12" t="s">
        <v>7</v>
      </c>
      <c r="O16" s="12" t="s">
        <v>7</v>
      </c>
      <c r="P16" s="12" t="s">
        <v>7</v>
      </c>
      <c r="Q16" s="12" t="s">
        <v>7</v>
      </c>
      <c r="R16" s="12" t="s">
        <v>7</v>
      </c>
      <c r="S16" s="12" t="s">
        <v>7</v>
      </c>
      <c r="T16" s="12" t="s">
        <v>7</v>
      </c>
      <c r="U16" s="12" t="s">
        <v>7</v>
      </c>
      <c r="V16" s="12" t="s">
        <v>7</v>
      </c>
      <c r="W16" s="12" t="s">
        <v>7</v>
      </c>
      <c r="X16" s="12" t="s">
        <v>7</v>
      </c>
      <c r="Y16" s="12" t="s">
        <v>7</v>
      </c>
      <c r="Z16" s="12" t="s">
        <v>7</v>
      </c>
      <c r="AA16" s="12" t="s">
        <v>7</v>
      </c>
    </row>
    <row r="17" spans="1:27" x14ac:dyDescent="0.25">
      <c r="A17" s="9">
        <v>42551</v>
      </c>
      <c r="B17" s="12" t="s">
        <v>7</v>
      </c>
      <c r="C17" s="12" t="s">
        <v>7</v>
      </c>
      <c r="D17" s="12" t="s">
        <v>7</v>
      </c>
      <c r="E17" s="12" t="s">
        <v>7</v>
      </c>
      <c r="F17" s="12" t="s">
        <v>7</v>
      </c>
      <c r="G17" s="12" t="s">
        <v>7</v>
      </c>
      <c r="H17" s="12" t="s">
        <v>7</v>
      </c>
      <c r="I17" s="12" t="s">
        <v>7</v>
      </c>
      <c r="J17" s="12" t="s">
        <v>7</v>
      </c>
      <c r="K17" s="12" t="s">
        <v>7</v>
      </c>
      <c r="L17" s="12" t="s">
        <v>7</v>
      </c>
      <c r="M17" s="12" t="s">
        <v>7</v>
      </c>
      <c r="N17" s="12" t="s">
        <v>7</v>
      </c>
      <c r="O17" s="12" t="s">
        <v>7</v>
      </c>
      <c r="P17" s="12" t="s">
        <v>7</v>
      </c>
      <c r="Q17" s="12" t="s">
        <v>7</v>
      </c>
      <c r="R17" s="12" t="s">
        <v>7</v>
      </c>
      <c r="S17" s="12" t="s">
        <v>7</v>
      </c>
      <c r="T17" s="12" t="s">
        <v>7</v>
      </c>
      <c r="U17" s="12" t="s">
        <v>7</v>
      </c>
      <c r="V17" s="12" t="s">
        <v>7</v>
      </c>
      <c r="W17" s="12" t="s">
        <v>7</v>
      </c>
      <c r="X17" s="12" t="s">
        <v>7</v>
      </c>
      <c r="Y17" s="12" t="s">
        <v>7</v>
      </c>
      <c r="Z17" s="12" t="s">
        <v>7</v>
      </c>
      <c r="AA17" s="12" t="s">
        <v>7</v>
      </c>
    </row>
    <row r="18" spans="1:27" x14ac:dyDescent="0.25">
      <c r="A18" s="9">
        <v>42643</v>
      </c>
      <c r="B18" s="12" t="s">
        <v>5</v>
      </c>
      <c r="C18" s="12" t="s">
        <v>5</v>
      </c>
      <c r="D18" s="12" t="s">
        <v>5</v>
      </c>
      <c r="E18" s="12" t="s">
        <v>5</v>
      </c>
      <c r="F18" s="12" t="s">
        <v>5</v>
      </c>
      <c r="G18" s="12" t="s">
        <v>5</v>
      </c>
      <c r="H18" s="12" t="s">
        <v>5</v>
      </c>
      <c r="I18" s="12" t="s">
        <v>5</v>
      </c>
      <c r="J18" s="12" t="s">
        <v>5</v>
      </c>
      <c r="K18" s="12" t="s">
        <v>5</v>
      </c>
      <c r="L18" s="12" t="s">
        <v>5</v>
      </c>
      <c r="M18" s="12" t="s">
        <v>5</v>
      </c>
      <c r="N18" s="12" t="s">
        <v>5</v>
      </c>
      <c r="O18" s="12" t="s">
        <v>5</v>
      </c>
      <c r="P18" s="12" t="s">
        <v>5</v>
      </c>
      <c r="Q18" s="12" t="s">
        <v>5</v>
      </c>
      <c r="R18" s="12" t="s">
        <v>5</v>
      </c>
      <c r="S18" s="12" t="s">
        <v>5</v>
      </c>
      <c r="T18" s="12" t="s">
        <v>5</v>
      </c>
      <c r="U18" s="12" t="s">
        <v>5</v>
      </c>
      <c r="V18" s="12" t="s">
        <v>5</v>
      </c>
      <c r="W18" s="12" t="s">
        <v>5</v>
      </c>
      <c r="X18" s="12" t="s">
        <v>5</v>
      </c>
      <c r="Y18" s="12" t="s">
        <v>5</v>
      </c>
      <c r="Z18" s="12" t="s">
        <v>5</v>
      </c>
      <c r="AA18" s="12" t="s">
        <v>5</v>
      </c>
    </row>
    <row r="19" spans="1:27" x14ac:dyDescent="0.25">
      <c r="A19" s="9">
        <v>42735</v>
      </c>
      <c r="B19" s="12" t="s">
        <v>5</v>
      </c>
      <c r="C19" s="12" t="s">
        <v>5</v>
      </c>
      <c r="D19" s="12" t="s">
        <v>5</v>
      </c>
      <c r="E19" s="12" t="s">
        <v>5</v>
      </c>
      <c r="F19" s="12" t="s">
        <v>5</v>
      </c>
      <c r="G19" s="12" t="s">
        <v>5</v>
      </c>
      <c r="H19" s="12" t="s">
        <v>5</v>
      </c>
      <c r="I19" s="12" t="s">
        <v>5</v>
      </c>
      <c r="J19" s="12" t="s">
        <v>5</v>
      </c>
      <c r="K19" s="12" t="s">
        <v>5</v>
      </c>
      <c r="L19" s="12" t="s">
        <v>5</v>
      </c>
      <c r="M19" s="12" t="s">
        <v>5</v>
      </c>
      <c r="N19" s="12" t="s">
        <v>5</v>
      </c>
      <c r="O19" s="12" t="s">
        <v>5</v>
      </c>
      <c r="P19" s="12" t="s">
        <v>5</v>
      </c>
      <c r="Q19" s="12" t="s">
        <v>5</v>
      </c>
      <c r="R19" s="12" t="s">
        <v>5</v>
      </c>
      <c r="S19" s="12" t="s">
        <v>5</v>
      </c>
      <c r="T19" s="12" t="s">
        <v>5</v>
      </c>
      <c r="U19" s="12" t="s">
        <v>5</v>
      </c>
      <c r="V19" s="12" t="s">
        <v>5</v>
      </c>
      <c r="W19" s="12" t="s">
        <v>5</v>
      </c>
      <c r="X19" s="12" t="s">
        <v>5</v>
      </c>
      <c r="Y19" s="12" t="s">
        <v>5</v>
      </c>
      <c r="Z19" s="12" t="s">
        <v>5</v>
      </c>
      <c r="AA19" s="12" t="s">
        <v>5</v>
      </c>
    </row>
    <row r="20" spans="1:27" x14ac:dyDescent="0.25">
      <c r="A20" s="9">
        <v>42825</v>
      </c>
      <c r="B20" s="12" t="s">
        <v>7</v>
      </c>
      <c r="C20" s="12" t="s">
        <v>7</v>
      </c>
      <c r="D20" s="12" t="s">
        <v>7</v>
      </c>
      <c r="E20" s="12" t="s">
        <v>7</v>
      </c>
      <c r="F20" s="12" t="s">
        <v>7</v>
      </c>
      <c r="G20" s="12" t="s">
        <v>7</v>
      </c>
      <c r="H20" s="12" t="s">
        <v>7</v>
      </c>
      <c r="I20" s="12" t="s">
        <v>7</v>
      </c>
      <c r="J20" s="12" t="s">
        <v>7</v>
      </c>
      <c r="K20" s="12" t="s">
        <v>7</v>
      </c>
      <c r="L20" s="12" t="s">
        <v>7</v>
      </c>
      <c r="M20" s="12" t="s">
        <v>7</v>
      </c>
      <c r="N20" s="12" t="s">
        <v>7</v>
      </c>
      <c r="O20" s="12" t="s">
        <v>7</v>
      </c>
      <c r="P20" s="12" t="s">
        <v>7</v>
      </c>
      <c r="Q20" s="12" t="s">
        <v>7</v>
      </c>
      <c r="R20" s="12" t="s">
        <v>7</v>
      </c>
      <c r="S20" s="12" t="s">
        <v>7</v>
      </c>
      <c r="T20" s="12" t="s">
        <v>7</v>
      </c>
      <c r="U20" s="12" t="s">
        <v>7</v>
      </c>
      <c r="V20" s="12" t="s">
        <v>7</v>
      </c>
      <c r="W20" s="12" t="s">
        <v>7</v>
      </c>
      <c r="X20" s="12" t="s">
        <v>7</v>
      </c>
      <c r="Y20" s="12" t="s">
        <v>7</v>
      </c>
      <c r="Z20" s="12" t="s">
        <v>7</v>
      </c>
      <c r="AA20" s="12" t="s">
        <v>7</v>
      </c>
    </row>
    <row r="21" spans="1:27" x14ac:dyDescent="0.25">
      <c r="A21" s="9">
        <v>42916</v>
      </c>
      <c r="B21" s="12" t="s">
        <v>7</v>
      </c>
      <c r="C21" s="12" t="s">
        <v>7</v>
      </c>
      <c r="D21" s="12" t="s">
        <v>7</v>
      </c>
      <c r="E21" s="12" t="s">
        <v>7</v>
      </c>
      <c r="F21" s="12" t="s">
        <v>7</v>
      </c>
      <c r="G21" s="12" t="s">
        <v>7</v>
      </c>
      <c r="H21" s="12" t="s">
        <v>7</v>
      </c>
      <c r="I21" s="12" t="s">
        <v>7</v>
      </c>
      <c r="J21" s="12" t="s">
        <v>7</v>
      </c>
      <c r="K21" s="12" t="s">
        <v>7</v>
      </c>
      <c r="L21" s="12" t="s">
        <v>7</v>
      </c>
      <c r="M21" s="12" t="s">
        <v>7</v>
      </c>
      <c r="N21" s="12" t="s">
        <v>7</v>
      </c>
      <c r="O21" s="12" t="s">
        <v>7</v>
      </c>
      <c r="P21" s="12" t="s">
        <v>7</v>
      </c>
      <c r="Q21" s="12" t="s">
        <v>7</v>
      </c>
      <c r="R21" s="12" t="s">
        <v>7</v>
      </c>
      <c r="S21" s="12" t="s">
        <v>7</v>
      </c>
      <c r="T21" s="12" t="s">
        <v>7</v>
      </c>
      <c r="U21" s="12" t="s">
        <v>7</v>
      </c>
      <c r="V21" s="12" t="s">
        <v>7</v>
      </c>
      <c r="W21" s="12" t="s">
        <v>7</v>
      </c>
      <c r="X21" s="12" t="s">
        <v>7</v>
      </c>
      <c r="Y21" s="12" t="s">
        <v>7</v>
      </c>
      <c r="Z21" s="12" t="s">
        <v>7</v>
      </c>
      <c r="AA21" s="12" t="s">
        <v>7</v>
      </c>
    </row>
    <row r="22" spans="1:27" x14ac:dyDescent="0.25">
      <c r="A22" s="9">
        <v>43008</v>
      </c>
      <c r="B22" s="12" t="s">
        <v>7</v>
      </c>
      <c r="C22" s="12" t="s">
        <v>7</v>
      </c>
      <c r="D22" s="12" t="s">
        <v>7</v>
      </c>
      <c r="E22" s="12" t="s">
        <v>7</v>
      </c>
      <c r="F22" s="12" t="s">
        <v>7</v>
      </c>
      <c r="G22" s="12" t="s">
        <v>7</v>
      </c>
      <c r="H22" s="12" t="s">
        <v>7</v>
      </c>
      <c r="I22" s="12" t="s">
        <v>7</v>
      </c>
      <c r="J22" s="12" t="s">
        <v>7</v>
      </c>
      <c r="K22" s="12" t="s">
        <v>7</v>
      </c>
      <c r="L22" s="12" t="s">
        <v>7</v>
      </c>
      <c r="M22" s="12" t="s">
        <v>7</v>
      </c>
      <c r="N22" s="12" t="s">
        <v>7</v>
      </c>
      <c r="O22" s="12" t="s">
        <v>7</v>
      </c>
      <c r="P22" s="12" t="s">
        <v>7</v>
      </c>
      <c r="Q22" s="12" t="s">
        <v>7</v>
      </c>
      <c r="R22" s="12" t="s">
        <v>7</v>
      </c>
      <c r="S22" s="12" t="s">
        <v>7</v>
      </c>
      <c r="T22" s="12" t="s">
        <v>7</v>
      </c>
      <c r="U22" s="12" t="s">
        <v>7</v>
      </c>
      <c r="V22" s="12" t="s">
        <v>7</v>
      </c>
      <c r="W22" s="12" t="s">
        <v>7</v>
      </c>
      <c r="X22" s="12" t="s">
        <v>7</v>
      </c>
      <c r="Y22" s="12" t="s">
        <v>7</v>
      </c>
      <c r="Z22" s="12" t="s">
        <v>7</v>
      </c>
      <c r="AA22" s="12" t="s">
        <v>7</v>
      </c>
    </row>
    <row r="23" spans="1:27" x14ac:dyDescent="0.25">
      <c r="A23" s="9">
        <v>43100</v>
      </c>
      <c r="B23" s="12" t="s">
        <v>7</v>
      </c>
      <c r="C23" s="12" t="s">
        <v>7</v>
      </c>
      <c r="D23" s="12" t="s">
        <v>7</v>
      </c>
      <c r="E23" s="12" t="s">
        <v>7</v>
      </c>
      <c r="F23" s="12" t="s">
        <v>7</v>
      </c>
      <c r="G23" s="12" t="s">
        <v>7</v>
      </c>
      <c r="H23" s="12" t="s">
        <v>7</v>
      </c>
      <c r="I23" s="12" t="s">
        <v>7</v>
      </c>
      <c r="J23" s="12" t="s">
        <v>7</v>
      </c>
      <c r="K23" s="12" t="s">
        <v>7</v>
      </c>
      <c r="L23" s="12" t="s">
        <v>7</v>
      </c>
      <c r="M23" s="12" t="s">
        <v>7</v>
      </c>
      <c r="N23" s="12" t="s">
        <v>7</v>
      </c>
      <c r="O23" s="12" t="s">
        <v>7</v>
      </c>
      <c r="P23" s="12" t="s">
        <v>7</v>
      </c>
      <c r="Q23" s="12" t="s">
        <v>7</v>
      </c>
      <c r="R23" s="12" t="s">
        <v>7</v>
      </c>
      <c r="S23" s="12" t="s">
        <v>7</v>
      </c>
      <c r="T23" s="12" t="s">
        <v>7</v>
      </c>
      <c r="U23" s="12" t="s">
        <v>7</v>
      </c>
      <c r="V23" s="12" t="s">
        <v>7</v>
      </c>
      <c r="W23" s="12" t="s">
        <v>7</v>
      </c>
      <c r="X23" s="12" t="s">
        <v>7</v>
      </c>
      <c r="Y23" s="12" t="s">
        <v>7</v>
      </c>
      <c r="Z23" s="12" t="s">
        <v>7</v>
      </c>
      <c r="AA23" s="12" t="s">
        <v>7</v>
      </c>
    </row>
    <row r="24" spans="1:27" x14ac:dyDescent="0.25">
      <c r="A24" s="9">
        <v>43190</v>
      </c>
      <c r="B24" s="12" t="s">
        <v>7</v>
      </c>
      <c r="C24" s="12" t="s">
        <v>7</v>
      </c>
      <c r="D24" s="12" t="s">
        <v>7</v>
      </c>
      <c r="E24" s="12" t="s">
        <v>7</v>
      </c>
      <c r="F24" s="12" t="s">
        <v>7</v>
      </c>
      <c r="G24" s="12" t="s">
        <v>7</v>
      </c>
      <c r="H24" s="12" t="s">
        <v>7</v>
      </c>
      <c r="I24" s="12" t="s">
        <v>7</v>
      </c>
      <c r="J24" s="12" t="s">
        <v>7</v>
      </c>
      <c r="K24" s="12" t="s">
        <v>7</v>
      </c>
      <c r="L24" s="12" t="s">
        <v>7</v>
      </c>
      <c r="M24" s="12" t="s">
        <v>7</v>
      </c>
      <c r="N24" s="12" t="s">
        <v>7</v>
      </c>
      <c r="O24" s="12" t="s">
        <v>7</v>
      </c>
      <c r="P24" s="12" t="s">
        <v>7</v>
      </c>
      <c r="Q24" s="12" t="s">
        <v>7</v>
      </c>
      <c r="R24" s="12" t="s">
        <v>7</v>
      </c>
      <c r="S24" s="12" t="s">
        <v>7</v>
      </c>
      <c r="T24" s="12" t="s">
        <v>7</v>
      </c>
      <c r="U24" s="12" t="s">
        <v>7</v>
      </c>
      <c r="V24" s="12" t="s">
        <v>7</v>
      </c>
      <c r="W24" s="12" t="s">
        <v>7</v>
      </c>
      <c r="X24" s="12" t="s">
        <v>7</v>
      </c>
      <c r="Y24" s="12" t="s">
        <v>7</v>
      </c>
      <c r="Z24" s="12" t="s">
        <v>7</v>
      </c>
      <c r="AA24" s="12" t="s">
        <v>7</v>
      </c>
    </row>
    <row r="25" spans="1:27" x14ac:dyDescent="0.25">
      <c r="A25" s="9">
        <v>43281</v>
      </c>
      <c r="B25" s="12" t="s">
        <v>7</v>
      </c>
      <c r="C25" s="12" t="s">
        <v>7</v>
      </c>
      <c r="D25" s="12" t="s">
        <v>7</v>
      </c>
      <c r="E25" s="12" t="s">
        <v>7</v>
      </c>
      <c r="F25" s="12" t="s">
        <v>7</v>
      </c>
      <c r="G25" s="12" t="s">
        <v>7</v>
      </c>
      <c r="H25" s="12" t="s">
        <v>7</v>
      </c>
      <c r="I25" s="12" t="s">
        <v>7</v>
      </c>
      <c r="J25" s="12" t="s">
        <v>7</v>
      </c>
      <c r="K25" s="12" t="s">
        <v>7</v>
      </c>
      <c r="L25" s="12" t="s">
        <v>7</v>
      </c>
      <c r="M25" s="12" t="s">
        <v>7</v>
      </c>
      <c r="N25" s="12" t="s">
        <v>7</v>
      </c>
      <c r="O25" s="12" t="s">
        <v>7</v>
      </c>
      <c r="P25" s="12" t="s">
        <v>7</v>
      </c>
      <c r="Q25" s="12" t="s">
        <v>7</v>
      </c>
      <c r="R25" s="12" t="s">
        <v>7</v>
      </c>
      <c r="S25" s="12" t="s">
        <v>7</v>
      </c>
      <c r="T25" s="12" t="s">
        <v>7</v>
      </c>
      <c r="U25" s="12" t="s">
        <v>7</v>
      </c>
      <c r="V25" s="12" t="s">
        <v>7</v>
      </c>
      <c r="W25" s="12" t="s">
        <v>7</v>
      </c>
      <c r="X25" s="12" t="s">
        <v>7</v>
      </c>
      <c r="Y25" s="12" t="s">
        <v>7</v>
      </c>
      <c r="Z25" s="12" t="s">
        <v>7</v>
      </c>
      <c r="AA25" s="12" t="s">
        <v>7</v>
      </c>
    </row>
    <row r="26" spans="1:27" x14ac:dyDescent="0.25">
      <c r="A26" s="9">
        <v>43373</v>
      </c>
      <c r="B26" s="12" t="s">
        <v>7</v>
      </c>
      <c r="C26" s="12" t="s">
        <v>7</v>
      </c>
      <c r="D26" s="12" t="s">
        <v>7</v>
      </c>
      <c r="E26" s="12" t="s">
        <v>7</v>
      </c>
      <c r="F26" s="12" t="s">
        <v>7</v>
      </c>
      <c r="G26" s="12" t="s">
        <v>7</v>
      </c>
      <c r="H26" s="12" t="s">
        <v>7</v>
      </c>
      <c r="I26" s="12" t="s">
        <v>7</v>
      </c>
      <c r="J26" s="12" t="s">
        <v>7</v>
      </c>
      <c r="K26" s="12" t="s">
        <v>7</v>
      </c>
      <c r="L26" s="12" t="s">
        <v>7</v>
      </c>
      <c r="M26" s="12" t="s">
        <v>7</v>
      </c>
      <c r="N26" s="12" t="s">
        <v>7</v>
      </c>
      <c r="O26" s="12" t="s">
        <v>7</v>
      </c>
      <c r="P26" s="12" t="s">
        <v>7</v>
      </c>
      <c r="Q26" s="12" t="s">
        <v>7</v>
      </c>
      <c r="R26" s="12" t="s">
        <v>7</v>
      </c>
      <c r="S26" s="12" t="s">
        <v>7</v>
      </c>
      <c r="T26" s="12" t="s">
        <v>7</v>
      </c>
      <c r="U26" s="12" t="s">
        <v>7</v>
      </c>
      <c r="V26" s="12" t="s">
        <v>7</v>
      </c>
      <c r="W26" s="12" t="s">
        <v>7</v>
      </c>
      <c r="X26" s="12" t="s">
        <v>7</v>
      </c>
      <c r="Y26" s="12" t="s">
        <v>7</v>
      </c>
      <c r="Z26" s="12" t="s">
        <v>7</v>
      </c>
      <c r="AA26" s="12" t="s">
        <v>7</v>
      </c>
    </row>
    <row r="27" spans="1:27" x14ac:dyDescent="0.25">
      <c r="A27" s="9">
        <v>43465</v>
      </c>
      <c r="B27" s="12" t="s">
        <v>7</v>
      </c>
      <c r="C27" s="12" t="s">
        <v>7</v>
      </c>
      <c r="D27" s="12" t="s">
        <v>7</v>
      </c>
      <c r="E27" s="12" t="s">
        <v>7</v>
      </c>
      <c r="F27" s="12" t="s">
        <v>7</v>
      </c>
      <c r="G27" s="12" t="s">
        <v>7</v>
      </c>
      <c r="H27" s="12" t="s">
        <v>7</v>
      </c>
      <c r="I27" s="12" t="s">
        <v>7</v>
      </c>
      <c r="J27" s="12" t="s">
        <v>7</v>
      </c>
      <c r="K27" s="12" t="s">
        <v>7</v>
      </c>
      <c r="L27" s="12" t="s">
        <v>7</v>
      </c>
      <c r="M27" s="12" t="s">
        <v>7</v>
      </c>
      <c r="N27" s="12" t="s">
        <v>7</v>
      </c>
      <c r="O27" s="12" t="s">
        <v>7</v>
      </c>
      <c r="P27" s="12" t="s">
        <v>7</v>
      </c>
      <c r="Q27" s="12" t="s">
        <v>7</v>
      </c>
      <c r="R27" s="12" t="s">
        <v>7</v>
      </c>
      <c r="S27" s="12" t="s">
        <v>7</v>
      </c>
      <c r="T27" s="12" t="s">
        <v>7</v>
      </c>
      <c r="U27" s="12" t="s">
        <v>7</v>
      </c>
      <c r="V27" s="12" t="s">
        <v>7</v>
      </c>
      <c r="W27" s="12" t="s">
        <v>7</v>
      </c>
      <c r="X27" s="12" t="s">
        <v>7</v>
      </c>
      <c r="Y27" s="12" t="s">
        <v>7</v>
      </c>
      <c r="Z27" s="12" t="s">
        <v>7</v>
      </c>
      <c r="AA27" s="12" t="s">
        <v>7</v>
      </c>
    </row>
    <row r="28" spans="1:27" x14ac:dyDescent="0.25">
      <c r="A28" s="9">
        <v>43555</v>
      </c>
      <c r="B28" s="12" t="s">
        <v>7</v>
      </c>
      <c r="C28" s="12" t="s">
        <v>7</v>
      </c>
      <c r="D28" s="12" t="s">
        <v>7</v>
      </c>
      <c r="E28" s="12" t="s">
        <v>7</v>
      </c>
      <c r="F28" s="12" t="s">
        <v>7</v>
      </c>
      <c r="G28" s="12" t="s">
        <v>7</v>
      </c>
      <c r="H28" s="12" t="s">
        <v>7</v>
      </c>
      <c r="I28" s="12" t="s">
        <v>7</v>
      </c>
      <c r="J28" s="12" t="s">
        <v>7</v>
      </c>
      <c r="K28" s="12" t="s">
        <v>7</v>
      </c>
      <c r="L28" s="12" t="s">
        <v>7</v>
      </c>
      <c r="M28" s="12" t="s">
        <v>7</v>
      </c>
      <c r="N28" s="12" t="s">
        <v>7</v>
      </c>
      <c r="O28" s="12" t="s">
        <v>7</v>
      </c>
      <c r="P28" s="12" t="s">
        <v>7</v>
      </c>
      <c r="Q28" s="12" t="s">
        <v>7</v>
      </c>
      <c r="R28" s="12" t="s">
        <v>7</v>
      </c>
      <c r="S28" s="12" t="s">
        <v>7</v>
      </c>
      <c r="T28" s="12" t="s">
        <v>7</v>
      </c>
      <c r="U28" s="12" t="s">
        <v>7</v>
      </c>
      <c r="V28" s="12" t="s">
        <v>7</v>
      </c>
      <c r="W28" s="12" t="s">
        <v>7</v>
      </c>
      <c r="X28" s="12" t="s">
        <v>7</v>
      </c>
      <c r="Y28" s="12" t="s">
        <v>7</v>
      </c>
      <c r="Z28" s="12" t="s">
        <v>7</v>
      </c>
      <c r="AA28" s="12" t="s">
        <v>7</v>
      </c>
    </row>
    <row r="29" spans="1:27" x14ac:dyDescent="0.25">
      <c r="A29" s="9">
        <v>43646</v>
      </c>
      <c r="B29" s="12" t="s">
        <v>7</v>
      </c>
      <c r="C29" s="12" t="s">
        <v>7</v>
      </c>
      <c r="D29" s="12" t="s">
        <v>7</v>
      </c>
      <c r="E29" s="12" t="s">
        <v>7</v>
      </c>
      <c r="F29" s="12" t="s">
        <v>7</v>
      </c>
      <c r="G29" s="12" t="s">
        <v>7</v>
      </c>
      <c r="H29" s="12" t="s">
        <v>7</v>
      </c>
      <c r="I29" s="12" t="s">
        <v>7</v>
      </c>
      <c r="J29" s="12" t="s">
        <v>7</v>
      </c>
      <c r="K29" s="12" t="s">
        <v>7</v>
      </c>
      <c r="L29" s="12" t="s">
        <v>7</v>
      </c>
      <c r="M29" s="12" t="s">
        <v>7</v>
      </c>
      <c r="N29" s="12" t="s">
        <v>7</v>
      </c>
      <c r="O29" s="12" t="s">
        <v>7</v>
      </c>
      <c r="P29" s="12" t="s">
        <v>7</v>
      </c>
      <c r="Q29" s="12" t="s">
        <v>7</v>
      </c>
      <c r="R29" s="12" t="s">
        <v>7</v>
      </c>
      <c r="S29" s="12" t="s">
        <v>7</v>
      </c>
      <c r="T29" s="12" t="s">
        <v>7</v>
      </c>
      <c r="U29" s="12" t="s">
        <v>7</v>
      </c>
      <c r="V29" s="12" t="s">
        <v>7</v>
      </c>
      <c r="W29" s="12" t="s">
        <v>7</v>
      </c>
      <c r="X29" s="12" t="s">
        <v>7</v>
      </c>
      <c r="Y29" s="12" t="s">
        <v>7</v>
      </c>
      <c r="Z29" s="12" t="s">
        <v>7</v>
      </c>
      <c r="AA29" s="12" t="s">
        <v>7</v>
      </c>
    </row>
    <row r="30" spans="1:27" x14ac:dyDescent="0.25">
      <c r="A30" s="9">
        <v>43738</v>
      </c>
      <c r="B30" s="12" t="s">
        <v>7</v>
      </c>
      <c r="C30" s="12" t="s">
        <v>7</v>
      </c>
      <c r="D30" s="12" t="s">
        <v>7</v>
      </c>
      <c r="E30" s="12" t="s">
        <v>7</v>
      </c>
      <c r="F30" s="12" t="s">
        <v>7</v>
      </c>
      <c r="G30" s="12" t="s">
        <v>7</v>
      </c>
      <c r="H30" s="12" t="s">
        <v>7</v>
      </c>
      <c r="I30" s="12" t="s">
        <v>7</v>
      </c>
      <c r="J30" s="12" t="s">
        <v>7</v>
      </c>
      <c r="K30" s="12" t="s">
        <v>7</v>
      </c>
      <c r="L30" s="12" t="s">
        <v>7</v>
      </c>
      <c r="M30" s="12" t="s">
        <v>7</v>
      </c>
      <c r="N30" s="12" t="s">
        <v>7</v>
      </c>
      <c r="O30" s="12" t="s">
        <v>7</v>
      </c>
      <c r="P30" s="12" t="s">
        <v>7</v>
      </c>
      <c r="Q30" s="12" t="s">
        <v>7</v>
      </c>
      <c r="R30" s="12" t="s">
        <v>7</v>
      </c>
      <c r="S30" s="12" t="s">
        <v>7</v>
      </c>
      <c r="T30" s="12" t="s">
        <v>7</v>
      </c>
      <c r="U30" s="12" t="s">
        <v>7</v>
      </c>
      <c r="V30" s="12" t="s">
        <v>7</v>
      </c>
      <c r="W30" s="12" t="s">
        <v>7</v>
      </c>
      <c r="X30" s="12" t="s">
        <v>7</v>
      </c>
      <c r="Y30" s="12" t="s">
        <v>7</v>
      </c>
      <c r="Z30" s="12" t="s">
        <v>7</v>
      </c>
      <c r="AA30" s="12" t="s">
        <v>7</v>
      </c>
    </row>
    <row r="31" spans="1:27" x14ac:dyDescent="0.25">
      <c r="A31" s="9">
        <v>43830</v>
      </c>
      <c r="B31" s="12" t="s">
        <v>7</v>
      </c>
      <c r="C31" s="12" t="s">
        <v>7</v>
      </c>
      <c r="D31" s="12" t="s">
        <v>7</v>
      </c>
      <c r="E31" s="12" t="s">
        <v>7</v>
      </c>
      <c r="F31" s="12" t="s">
        <v>7</v>
      </c>
      <c r="G31" s="12" t="s">
        <v>7</v>
      </c>
      <c r="H31" s="12" t="s">
        <v>7</v>
      </c>
      <c r="I31" s="12" t="s">
        <v>7</v>
      </c>
      <c r="J31" s="12" t="s">
        <v>7</v>
      </c>
      <c r="K31" s="12" t="s">
        <v>7</v>
      </c>
      <c r="L31" s="12" t="s">
        <v>7</v>
      </c>
      <c r="M31" s="12" t="s">
        <v>7</v>
      </c>
      <c r="N31" s="12" t="s">
        <v>7</v>
      </c>
      <c r="O31" s="12" t="s">
        <v>7</v>
      </c>
      <c r="P31" s="12" t="s">
        <v>7</v>
      </c>
      <c r="Q31" s="12" t="s">
        <v>7</v>
      </c>
      <c r="R31" s="12" t="s">
        <v>7</v>
      </c>
      <c r="S31" s="12" t="s">
        <v>7</v>
      </c>
      <c r="T31" s="12" t="s">
        <v>7</v>
      </c>
      <c r="U31" s="12" t="s">
        <v>7</v>
      </c>
      <c r="V31" s="12" t="s">
        <v>7</v>
      </c>
      <c r="W31" s="12" t="s">
        <v>7</v>
      </c>
      <c r="X31" s="12" t="s">
        <v>7</v>
      </c>
      <c r="Y31" s="12" t="s">
        <v>7</v>
      </c>
      <c r="Z31" s="12" t="s">
        <v>7</v>
      </c>
      <c r="AA31" s="12" t="s">
        <v>7</v>
      </c>
    </row>
    <row r="32" spans="1:27" x14ac:dyDescent="0.25">
      <c r="A32" s="9">
        <v>43921</v>
      </c>
      <c r="B32" s="12">
        <v>4.0000000000000001E-3</v>
      </c>
      <c r="C32" s="12">
        <v>1</v>
      </c>
      <c r="D32" s="12">
        <v>3250</v>
      </c>
      <c r="E32" s="12">
        <v>0</v>
      </c>
      <c r="F32" s="12">
        <v>0</v>
      </c>
      <c r="G32" s="12">
        <v>0</v>
      </c>
      <c r="H32" s="12">
        <v>4.2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15</v>
      </c>
      <c r="P32" s="12">
        <v>0</v>
      </c>
      <c r="Q32" s="12">
        <v>0.37</v>
      </c>
      <c r="R32" s="12">
        <v>0</v>
      </c>
      <c r="S32" s="12">
        <v>0</v>
      </c>
      <c r="T32" s="12">
        <v>0</v>
      </c>
      <c r="U32" s="12">
        <v>0</v>
      </c>
      <c r="V32" s="12">
        <v>0.13</v>
      </c>
      <c r="W32" s="12">
        <v>10</v>
      </c>
      <c r="X32" s="12">
        <v>0</v>
      </c>
      <c r="Y32" s="12">
        <v>40</v>
      </c>
      <c r="Z32" s="12">
        <v>0</v>
      </c>
      <c r="AA32" s="12">
        <v>1.38</v>
      </c>
    </row>
    <row r="33" spans="1:27" x14ac:dyDescent="0.25">
      <c r="A33" s="9">
        <v>44012</v>
      </c>
      <c r="B33" s="12">
        <v>1.433E-3</v>
      </c>
      <c r="C33" s="12">
        <v>2.2000000000000002</v>
      </c>
      <c r="D33" s="12">
        <v>1120</v>
      </c>
      <c r="E33" s="12">
        <v>0</v>
      </c>
      <c r="F33" s="12">
        <v>0</v>
      </c>
      <c r="G33" s="12">
        <v>0</v>
      </c>
      <c r="H33" s="12">
        <v>0.45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68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</row>
    <row r="34" spans="1:27" x14ac:dyDescent="0.25">
      <c r="A34" s="9">
        <v>44104</v>
      </c>
      <c r="B34" s="12">
        <v>1.4922E-2</v>
      </c>
      <c r="C34" s="12">
        <v>0</v>
      </c>
      <c r="D34" s="12">
        <v>907</v>
      </c>
      <c r="E34" s="12">
        <v>0</v>
      </c>
      <c r="F34" s="12">
        <v>0</v>
      </c>
      <c r="G34" s="12">
        <v>0</v>
      </c>
      <c r="H34" s="12">
        <v>1.3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180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</row>
    <row r="35" spans="1:27" x14ac:dyDescent="0.25">
      <c r="A35" s="9" t="s">
        <v>108</v>
      </c>
      <c r="B35" s="5">
        <v>3.8999999999999998E-3</v>
      </c>
      <c r="C35" s="5">
        <v>11</v>
      </c>
      <c r="D35" s="5">
        <v>1330</v>
      </c>
      <c r="E35" s="5">
        <v>0.05</v>
      </c>
      <c r="F35" s="5">
        <v>0</v>
      </c>
      <c r="G35" s="5">
        <v>0</v>
      </c>
      <c r="H35" s="5">
        <v>4.2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120</v>
      </c>
      <c r="P35" s="5">
        <v>0</v>
      </c>
      <c r="Q35" s="5">
        <v>1.2</v>
      </c>
      <c r="R35" s="5">
        <v>7.0000000000000007E-2</v>
      </c>
      <c r="S35" s="5">
        <v>0</v>
      </c>
      <c r="T35" s="5">
        <v>0</v>
      </c>
      <c r="U35" s="5">
        <v>0.44</v>
      </c>
      <c r="V35" s="5">
        <v>0.08</v>
      </c>
      <c r="W35" s="5">
        <v>0</v>
      </c>
      <c r="X35" s="5">
        <v>0.06</v>
      </c>
      <c r="Y35" s="5">
        <v>0</v>
      </c>
      <c r="Z35" s="5">
        <v>10.1</v>
      </c>
      <c r="AA35" s="5">
        <v>11.1</v>
      </c>
    </row>
    <row r="36" spans="1:27" x14ac:dyDescent="0.25">
      <c r="A36" s="9" t="s">
        <v>111</v>
      </c>
      <c r="B36" s="5">
        <v>7.7800000000000005E-4</v>
      </c>
      <c r="C36" s="5">
        <v>0</v>
      </c>
      <c r="D36" s="5">
        <v>1480</v>
      </c>
      <c r="E36" s="5">
        <v>0.16800000000000001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5.2999999999999999E-2</v>
      </c>
      <c r="L36" s="5">
        <v>0</v>
      </c>
      <c r="M36" s="5">
        <v>5.2999999999999999E-2</v>
      </c>
      <c r="N36" s="5">
        <v>6.3E-2</v>
      </c>
      <c r="O36" s="5">
        <v>0</v>
      </c>
      <c r="P36" s="5">
        <v>0</v>
      </c>
      <c r="Q36" s="5">
        <v>0</v>
      </c>
      <c r="R36" s="5">
        <v>0.16800000000000001</v>
      </c>
      <c r="S36" s="5">
        <v>0.13700000000000001</v>
      </c>
      <c r="T36" s="5">
        <v>0</v>
      </c>
      <c r="U36" s="5">
        <v>0.2</v>
      </c>
      <c r="V36" s="5">
        <v>0.11600000000000001</v>
      </c>
      <c r="W36" s="5">
        <v>0</v>
      </c>
      <c r="X36" s="5">
        <v>0.126</v>
      </c>
      <c r="Y36" s="5">
        <v>33.700000000000003</v>
      </c>
      <c r="Z36" s="5">
        <v>0</v>
      </c>
      <c r="AA36" s="5">
        <v>0</v>
      </c>
    </row>
    <row r="37" spans="1:27" x14ac:dyDescent="0.25">
      <c r="A37" s="9" t="s">
        <v>114</v>
      </c>
      <c r="B37" s="5">
        <v>4.95E-4</v>
      </c>
      <c r="C37" s="5">
        <v>3.7</v>
      </c>
      <c r="D37" s="5">
        <v>2140</v>
      </c>
      <c r="E37" s="5">
        <v>5.7000000000000002E-2</v>
      </c>
      <c r="F37" s="5">
        <v>0</v>
      </c>
      <c r="G37" s="5">
        <v>0</v>
      </c>
      <c r="H37" s="5">
        <v>3.5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100</v>
      </c>
      <c r="P37" s="5">
        <v>0</v>
      </c>
      <c r="Q37" s="5">
        <v>0</v>
      </c>
      <c r="R37" s="5">
        <v>7.5999999999999998E-2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6.7000000000000004E-2</v>
      </c>
      <c r="Y37" s="5">
        <v>0</v>
      </c>
      <c r="Z37" s="5">
        <v>0</v>
      </c>
      <c r="AA37" s="5">
        <v>0</v>
      </c>
    </row>
    <row r="38" spans="1:27" x14ac:dyDescent="0.25">
      <c r="A38" s="9" t="s">
        <v>117</v>
      </c>
      <c r="B38" s="5">
        <v>1.6000000000000001E-3</v>
      </c>
      <c r="C38" s="5">
        <v>0</v>
      </c>
      <c r="D38" s="5">
        <v>628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880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24036-6A56-48AD-9160-7DEE8A3EEDFF}">
  <dimension ref="A1:D38"/>
  <sheetViews>
    <sheetView workbookViewId="0">
      <selection activeCell="J16" sqref="J16"/>
    </sheetView>
  </sheetViews>
  <sheetFormatPr defaultColWidth="8.7109375" defaultRowHeight="15" x14ac:dyDescent="0.25"/>
  <cols>
    <col min="1" max="1" width="15.5703125" style="10" customWidth="1"/>
    <col min="2" max="4" width="10.5703125" style="2" customWidth="1"/>
    <col min="5" max="16384" width="8.7109375" style="2"/>
  </cols>
  <sheetData>
    <row r="1" spans="1:4" x14ac:dyDescent="0.25">
      <c r="A1" s="18" t="s">
        <v>120</v>
      </c>
      <c r="B1" s="17"/>
      <c r="C1" s="17"/>
      <c r="D1" s="17"/>
    </row>
    <row r="2" spans="1:4" ht="42.75" x14ac:dyDescent="0.25">
      <c r="A2" s="15" t="s">
        <v>41</v>
      </c>
      <c r="B2" s="16" t="s">
        <v>10</v>
      </c>
      <c r="C2" s="16" t="s">
        <v>11</v>
      </c>
      <c r="D2" s="16" t="s">
        <v>11</v>
      </c>
    </row>
    <row r="3" spans="1:4" ht="28.5" x14ac:dyDescent="0.25">
      <c r="A3" s="15"/>
      <c r="B3" s="16" t="s">
        <v>58</v>
      </c>
      <c r="C3" s="16" t="s">
        <v>59</v>
      </c>
      <c r="D3" s="16" t="s">
        <v>58</v>
      </c>
    </row>
    <row r="4" spans="1:4" x14ac:dyDescent="0.25">
      <c r="A4" s="15" t="s">
        <v>42</v>
      </c>
      <c r="B4" s="14" t="s">
        <v>52</v>
      </c>
      <c r="C4" s="14" t="s">
        <v>48</v>
      </c>
      <c r="D4" s="14" t="s">
        <v>48</v>
      </c>
    </row>
    <row r="5" spans="1:4" x14ac:dyDescent="0.25">
      <c r="A5" s="15" t="s">
        <v>43</v>
      </c>
      <c r="B5" s="14" t="s">
        <v>49</v>
      </c>
      <c r="C5" s="14">
        <v>20</v>
      </c>
      <c r="D5" s="14" t="s">
        <v>49</v>
      </c>
    </row>
    <row r="6" spans="1:4" x14ac:dyDescent="0.25">
      <c r="A6" s="15" t="s">
        <v>44</v>
      </c>
      <c r="B6" s="14">
        <f>IF(COUNTIF($B$11:$B$34,"*&lt;*")&lt;&gt;0,0,MIN($B$11:$B$34))</f>
        <v>0</v>
      </c>
      <c r="C6" s="14">
        <f>IF(COUNTIF($C$11:$C$34,"*&lt;*")&lt;&gt;0,0,MIN($C$11:$C$34))</f>
        <v>0</v>
      </c>
      <c r="D6" s="14">
        <f>IF(COUNTIF($D$11:$D$34,"*&lt;*")&lt;&gt;0,0,MIN($D$11:$D$34))</f>
        <v>0</v>
      </c>
    </row>
    <row r="7" spans="1:4" x14ac:dyDescent="0.25">
      <c r="A7" s="15" t="s">
        <v>45</v>
      </c>
      <c r="B7" s="14">
        <f>IF(SUM($B$11:$B$34)=0,0,MAX($B$11:$B$34))</f>
        <v>0</v>
      </c>
      <c r="C7" s="14">
        <f>IF(SUM($C$11:$C$34)=0,0,MAX($C$11:$C$34))</f>
        <v>2</v>
      </c>
      <c r="D7" s="14">
        <f>IF(SUM($D$11:$D$34)=0,0,MAX($D$11:$D$34))</f>
        <v>2</v>
      </c>
    </row>
    <row r="8" spans="1:4" x14ac:dyDescent="0.25">
      <c r="A8" s="15" t="s">
        <v>46</v>
      </c>
      <c r="B8" s="14" t="str">
        <f>IFERROR(IF(ISODD(COUNTA($B$11:$B$34)),LARGE($B$11:$B$34,INT(COUNTA($B$11:$B$34)/2)+1),(LARGE($B$11:$B$34,INT(COUNTA($B$11:$B$34)/2)+1)+LARGE($B$11:$B$34,INT(COUNTA($B$11:$B$34)/2)))/2),IF(COUNT($B$11:$B$34)=COUNTA($B$11:$B$34)/2,SMALL($B$11:$B$34,1)/2, "Non-Detect"))</f>
        <v>Non-Detect</v>
      </c>
      <c r="C8" s="14" t="str">
        <f>IFERROR(IF(ISODD(COUNTA($C$11:$C$34)),LARGE($C$11:$C$34,INT(COUNTA($C$11:$C$34)/2)+1),(LARGE($C$11:$C$34,INT(COUNTA($C$11:$C$34)/2)+1)+LARGE($C$11:$C$34,INT(COUNTA($C$11:$C$34)/2)))/2),IF(COUNT($C$11:$C$34)=COUNTA($C$11:$C$34)/2,SMALL($C$11:$C$34,1)/2, "Non-Detect"))</f>
        <v>Non-Detect</v>
      </c>
      <c r="D8" s="14" t="str">
        <f>IFERROR(IF(ISODD(COUNTA($D$11:$D$34)),LARGE($D$11:$D$34,INT(COUNTA($D$11:$D$34)/2)+1),(LARGE($D$11:$D$34,INT(COUNTA($D$11:$D$34)/2)+1)+LARGE($D$11:$D$34,INT(COUNTA($D$11:$D$34)/2)))/2),IF(COUNT($D$11:$D$34)=COUNTA($D$11:$D$34)/2,SMALL($D$11:$D$34,1)/2, "Non-Detect"))</f>
        <v>Non-Detect</v>
      </c>
    </row>
    <row r="9" spans="1:4" x14ac:dyDescent="0.25">
      <c r="A9" s="15" t="s">
        <v>47</v>
      </c>
      <c r="B9" s="14" t="s">
        <v>60</v>
      </c>
      <c r="C9" s="14">
        <f>COUNTIF($C$11:$C$34,"&gt;20")</f>
        <v>0</v>
      </c>
      <c r="D9" s="14" t="s">
        <v>60</v>
      </c>
    </row>
    <row r="10" spans="1:4" ht="42.75" x14ac:dyDescent="0.25">
      <c r="A10" s="13" t="s">
        <v>79</v>
      </c>
      <c r="B10" s="12"/>
      <c r="C10" s="12"/>
      <c r="D10" s="12"/>
    </row>
    <row r="11" spans="1:4" x14ac:dyDescent="0.25">
      <c r="A11" s="9">
        <v>42004</v>
      </c>
      <c r="B11" s="12"/>
      <c r="C11" s="12"/>
      <c r="D11" s="12"/>
    </row>
    <row r="12" spans="1:4" x14ac:dyDescent="0.25">
      <c r="A12" s="9">
        <v>42094</v>
      </c>
      <c r="B12" s="12" t="s">
        <v>81</v>
      </c>
      <c r="C12" s="12" t="s">
        <v>81</v>
      </c>
      <c r="D12" s="12" t="s">
        <v>81</v>
      </c>
    </row>
    <row r="13" spans="1:4" x14ac:dyDescent="0.25">
      <c r="A13" s="9">
        <v>42185</v>
      </c>
      <c r="B13" s="12" t="s">
        <v>7</v>
      </c>
      <c r="C13" s="12" t="s">
        <v>7</v>
      </c>
      <c r="D13" s="12" t="s">
        <v>7</v>
      </c>
    </row>
    <row r="14" spans="1:4" x14ac:dyDescent="0.25">
      <c r="A14" s="9">
        <v>42277</v>
      </c>
      <c r="B14" s="12" t="s">
        <v>81</v>
      </c>
      <c r="C14" s="12" t="s">
        <v>81</v>
      </c>
      <c r="D14" s="12" t="s">
        <v>81</v>
      </c>
    </row>
    <row r="15" spans="1:4" x14ac:dyDescent="0.25">
      <c r="A15" s="9">
        <v>42369</v>
      </c>
      <c r="B15" s="12" t="s">
        <v>7</v>
      </c>
      <c r="C15" s="12" t="s">
        <v>7</v>
      </c>
      <c r="D15" s="12" t="s">
        <v>7</v>
      </c>
    </row>
    <row r="16" spans="1:4" x14ac:dyDescent="0.25">
      <c r="A16" s="9">
        <v>42460</v>
      </c>
      <c r="B16" s="12" t="s">
        <v>7</v>
      </c>
      <c r="C16" s="12" t="s">
        <v>7</v>
      </c>
      <c r="D16" s="12" t="s">
        <v>7</v>
      </c>
    </row>
    <row r="17" spans="1:4" x14ac:dyDescent="0.25">
      <c r="A17" s="9">
        <v>42551</v>
      </c>
      <c r="B17" s="12" t="s">
        <v>7</v>
      </c>
      <c r="C17" s="12" t="s">
        <v>7</v>
      </c>
      <c r="D17" s="12" t="s">
        <v>7</v>
      </c>
    </row>
    <row r="18" spans="1:4" x14ac:dyDescent="0.25">
      <c r="A18" s="9">
        <v>42643</v>
      </c>
      <c r="B18" s="12" t="s">
        <v>7</v>
      </c>
      <c r="C18" s="12" t="s">
        <v>7</v>
      </c>
      <c r="D18" s="12" t="s">
        <v>7</v>
      </c>
    </row>
    <row r="19" spans="1:4" x14ac:dyDescent="0.25">
      <c r="A19" s="9">
        <v>42735</v>
      </c>
      <c r="B19" s="12" t="s">
        <v>5</v>
      </c>
      <c r="C19" s="12" t="s">
        <v>5</v>
      </c>
      <c r="D19" s="12" t="s">
        <v>5</v>
      </c>
    </row>
    <row r="20" spans="1:4" x14ac:dyDescent="0.25">
      <c r="A20" s="9">
        <v>42825</v>
      </c>
      <c r="B20" s="12" t="s">
        <v>7</v>
      </c>
      <c r="C20" s="12" t="s">
        <v>7</v>
      </c>
      <c r="D20" s="12" t="s">
        <v>7</v>
      </c>
    </row>
    <row r="21" spans="1:4" x14ac:dyDescent="0.25">
      <c r="A21" s="9">
        <v>42916</v>
      </c>
      <c r="B21" s="12" t="s">
        <v>7</v>
      </c>
      <c r="C21" s="12" t="s">
        <v>7</v>
      </c>
      <c r="D21" s="12" t="s">
        <v>7</v>
      </c>
    </row>
    <row r="22" spans="1:4" x14ac:dyDescent="0.25">
      <c r="A22" s="9">
        <v>43008</v>
      </c>
      <c r="B22" s="12" t="s">
        <v>7</v>
      </c>
      <c r="C22" s="12" t="s">
        <v>7</v>
      </c>
      <c r="D22" s="12" t="s">
        <v>7</v>
      </c>
    </row>
    <row r="23" spans="1:4" x14ac:dyDescent="0.25">
      <c r="A23" s="9">
        <v>43100</v>
      </c>
      <c r="B23" s="12" t="s">
        <v>7</v>
      </c>
      <c r="C23" s="12" t="s">
        <v>7</v>
      </c>
      <c r="D23" s="12" t="s">
        <v>7</v>
      </c>
    </row>
    <row r="24" spans="1:4" x14ac:dyDescent="0.25">
      <c r="A24" s="9">
        <v>43190</v>
      </c>
      <c r="B24" s="12" t="s">
        <v>7</v>
      </c>
      <c r="C24" s="12" t="s">
        <v>7</v>
      </c>
      <c r="D24" s="12" t="s">
        <v>7</v>
      </c>
    </row>
    <row r="25" spans="1:4" x14ac:dyDescent="0.25">
      <c r="A25" s="9">
        <v>43281</v>
      </c>
      <c r="B25" s="12" t="s">
        <v>7</v>
      </c>
      <c r="C25" s="12" t="s">
        <v>7</v>
      </c>
      <c r="D25" s="12" t="s">
        <v>7</v>
      </c>
    </row>
    <row r="26" spans="1:4" x14ac:dyDescent="0.25">
      <c r="A26" s="9">
        <v>43373</v>
      </c>
      <c r="B26" s="12" t="s">
        <v>7</v>
      </c>
      <c r="C26" s="12" t="s">
        <v>7</v>
      </c>
      <c r="D26" s="12" t="s">
        <v>7</v>
      </c>
    </row>
    <row r="27" spans="1:4" x14ac:dyDescent="0.25">
      <c r="A27" s="9">
        <v>43465</v>
      </c>
      <c r="B27" s="12" t="s">
        <v>7</v>
      </c>
      <c r="C27" s="12" t="s">
        <v>7</v>
      </c>
      <c r="D27" s="12" t="s">
        <v>7</v>
      </c>
    </row>
    <row r="28" spans="1:4" x14ac:dyDescent="0.25">
      <c r="A28" s="9">
        <v>43555</v>
      </c>
      <c r="B28" s="12" t="s">
        <v>7</v>
      </c>
      <c r="C28" s="12" t="s">
        <v>7</v>
      </c>
      <c r="D28" s="12" t="s">
        <v>7</v>
      </c>
    </row>
    <row r="29" spans="1:4" x14ac:dyDescent="0.25">
      <c r="A29" s="9">
        <v>43646</v>
      </c>
      <c r="B29" s="12" t="s">
        <v>7</v>
      </c>
      <c r="C29" s="12" t="s">
        <v>7</v>
      </c>
      <c r="D29" s="12" t="s">
        <v>7</v>
      </c>
    </row>
    <row r="30" spans="1:4" x14ac:dyDescent="0.25">
      <c r="A30" s="9">
        <v>43738</v>
      </c>
      <c r="B30" s="12" t="s">
        <v>7</v>
      </c>
      <c r="C30" s="12" t="s">
        <v>7</v>
      </c>
      <c r="D30" s="12" t="s">
        <v>7</v>
      </c>
    </row>
    <row r="31" spans="1:4" x14ac:dyDescent="0.25">
      <c r="A31" s="9">
        <v>43830</v>
      </c>
      <c r="B31" s="12" t="s">
        <v>7</v>
      </c>
      <c r="C31" s="12" t="s">
        <v>7</v>
      </c>
      <c r="D31" s="12" t="s">
        <v>7</v>
      </c>
    </row>
    <row r="32" spans="1:4" x14ac:dyDescent="0.25">
      <c r="A32" s="9">
        <v>43921</v>
      </c>
      <c r="B32" s="12">
        <v>0</v>
      </c>
      <c r="C32" s="12">
        <v>2</v>
      </c>
      <c r="D32" s="12">
        <v>2</v>
      </c>
    </row>
    <row r="33" spans="1:4" x14ac:dyDescent="0.25">
      <c r="A33" s="9">
        <v>44012</v>
      </c>
      <c r="B33" s="12">
        <v>0</v>
      </c>
      <c r="C33" s="12">
        <v>0</v>
      </c>
      <c r="D33" s="12">
        <v>0</v>
      </c>
    </row>
    <row r="34" spans="1:4" x14ac:dyDescent="0.25">
      <c r="A34" s="9">
        <v>44104</v>
      </c>
      <c r="B34" s="12">
        <v>0</v>
      </c>
      <c r="C34" s="12">
        <v>0</v>
      </c>
      <c r="D34" s="12">
        <v>0</v>
      </c>
    </row>
    <row r="35" spans="1:4" x14ac:dyDescent="0.25">
      <c r="A35" s="9" t="s">
        <v>108</v>
      </c>
      <c r="B35" s="5">
        <v>0</v>
      </c>
      <c r="C35" s="5">
        <v>0</v>
      </c>
      <c r="D35" s="5">
        <v>0</v>
      </c>
    </row>
    <row r="36" spans="1:4" x14ac:dyDescent="0.25">
      <c r="A36" s="9" t="s">
        <v>111</v>
      </c>
      <c r="B36" s="5">
        <v>0</v>
      </c>
      <c r="C36" s="5">
        <v>8.4</v>
      </c>
      <c r="D36" s="5">
        <v>8.4</v>
      </c>
    </row>
    <row r="37" spans="1:4" x14ac:dyDescent="0.25">
      <c r="A37" s="9" t="s">
        <v>114</v>
      </c>
      <c r="B37" s="5">
        <v>0</v>
      </c>
      <c r="C37" s="5">
        <v>0</v>
      </c>
      <c r="D37" s="5">
        <v>0</v>
      </c>
    </row>
    <row r="38" spans="1:4" x14ac:dyDescent="0.25">
      <c r="A38" s="9" t="s">
        <v>117</v>
      </c>
      <c r="B38" s="5">
        <v>0</v>
      </c>
      <c r="C38" s="5">
        <v>0</v>
      </c>
      <c r="D38" s="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 xmlns="4ffa91fb-a0ff-4ac5-b2db-65c790d184a4">Shared</Record>
    <Language xmlns="http://schemas.microsoft.com/sharepoint/v3">English</Language>
    <Document_x0020_Creation_x0020_Date xmlns="4ffa91fb-a0ff-4ac5-b2db-65c790d184a4">2021-05-14T09:36:43+00:00</Document_x0020_Creation_x0020_Date>
    <_Source xmlns="http://schemas.microsoft.com/sharepoint/v3/fields" xsi:nil="true"/>
    <j747ac98061d40f0aa7bd47e1db5675d xmlns="4ffa91fb-a0ff-4ac5-b2db-65c790d184a4">
      <Terms xmlns="http://schemas.microsoft.com/office/infopath/2007/PartnerControls"/>
    </j747ac98061d40f0aa7bd47e1db5675d>
    <e3f09c3df709400db2417a7161762d62 xmlns="4ffa91fb-a0ff-4ac5-b2db-65c790d184a4">
      <Terms xmlns="http://schemas.microsoft.com/office/infopath/2007/PartnerControls"/>
    </e3f09c3df709400db2417a7161762d62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ights xmlns="4ffa91fb-a0ff-4ac5-b2db-65c790d184a4" xsi:nil="true"/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b7d24c59-9e95-419d-a6ab-4fa53891a4d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69F156DF2EBC45997829835DDEF36B" ma:contentTypeVersion="21" ma:contentTypeDescription="Create a new document." ma:contentTypeScope="" ma:versionID="8f46beaa1dcf88429f275be198884e2c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b7d24c59-9e95-419d-a6ab-4fa53891a4d4" xmlns:ns6="c03c2557-ef49-414f-86cf-b3496d5f6e03" targetNamespace="http://schemas.microsoft.com/office/2006/metadata/properties" ma:root="true" ma:fieldsID="9c3be20952f983d65cb4eb66a61796bf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b7d24c59-9e95-419d-a6ab-4fa53891a4d4"/>
    <xsd:import namespace="c03c2557-ef49-414f-86cf-b3496d5f6e03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2:e3f09c3df709400db2417a7161762d62" minOccurs="0"/>
                <xsd:element ref="ns5:MediaServiceMetadata" minOccurs="0"/>
                <xsd:element ref="ns5:MediaServiceFastMetadata" minOccurs="0"/>
                <xsd:element ref="ns6:SharedWithUsers" minOccurs="0"/>
                <xsd:element ref="ns6:SharedWithDetails" minOccurs="0"/>
                <xsd:element ref="ns5:MediaServiceAutoKeyPoints" minOccurs="0"/>
                <xsd:element ref="ns5:MediaServiceKeyPoints" minOccurs="0"/>
                <xsd:element ref="ns5:MediaServiceDateTaken" minOccurs="0"/>
                <xsd:element ref="ns5:MediaServiceAutoTags" minOccurs="0"/>
                <xsd:element ref="ns5:MediaServiceLocation" minOccurs="0"/>
                <xsd:element ref="ns5:MediaServiceGenerationTime" minOccurs="0"/>
                <xsd:element ref="ns5:MediaServiceEventHashCode" minOccurs="0"/>
                <xsd:element ref="ns5:MediaServiceOCR" minOccurs="0"/>
                <xsd:element ref="ns5:MediaLengthInSeconds" minOccurs="0"/>
                <xsd:element ref="ns5:lcf76f155ced4ddcb4097134ff3c332f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  <xsd:element name="_ip_UnifiedCompliancePolicyProperties" ma:index="4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e346405d-0ae8-4e6e-9c21-94f0f94ab5c1}" ma:internalName="TaxCatchAllLabel" ma:readOnly="true" ma:showField="CatchAllDataLabel" ma:web="c03c2557-ef49-414f-86cf-b3496d5f6e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e346405d-0ae8-4e6e-9c21-94f0f94ab5c1}" ma:internalName="TaxCatchAll" ma:showField="CatchAllData" ma:web="c03c2557-ef49-414f-86cf-b3496d5f6e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d24c59-9e95-419d-a6ab-4fa53891a4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6" nillable="true" ma:displayName="Tags" ma:internalName="MediaServiceAutoTags" ma:readOnly="true">
      <xsd:simpleType>
        <xsd:restriction base="dms:Text"/>
      </xsd:simpleType>
    </xsd:element>
    <xsd:element name="MediaServiceLocation" ma:index="37" nillable="true" ma:displayName="Location" ma:internalName="MediaServiceLocation" ma:readOnly="true">
      <xsd:simpleType>
        <xsd:restriction base="dms:Text"/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4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4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43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2557-ef49-414f-86cf-b3496d5f6e03" elementFormDefault="qualified">
    <xsd:import namespace="http://schemas.microsoft.com/office/2006/documentManagement/types"/>
    <xsd:import namespace="http://schemas.microsoft.com/office/infopath/2007/PartnerControls"/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29f62856-1543-49d4-a736-4569d363f533" ContentTypeId="0x0101" PreviousValue="false"/>
</file>

<file path=customXml/itemProps1.xml><?xml version="1.0" encoding="utf-8"?>
<ds:datastoreItem xmlns:ds="http://schemas.openxmlformats.org/officeDocument/2006/customXml" ds:itemID="{A377403F-0540-4ACD-B345-DF73614A5F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F3A006-AD8C-4626-8BA9-66977C1247BF}">
  <ds:schemaRefs>
    <ds:schemaRef ds:uri="http://schemas.openxmlformats.org/package/2006/metadata/core-properties"/>
    <ds:schemaRef ds:uri="c03c2557-ef49-414f-86cf-b3496d5f6e03"/>
    <ds:schemaRef ds:uri="http://purl.org/dc/dcmitype/"/>
    <ds:schemaRef ds:uri="http://schemas.microsoft.com/office/2006/documentManagement/types"/>
    <ds:schemaRef ds:uri="4ffa91fb-a0ff-4ac5-b2db-65c790d184a4"/>
    <ds:schemaRef ds:uri="http://schemas.microsoft.com/sharepoint.v3"/>
    <ds:schemaRef ds:uri="http://schemas.microsoft.com/office/2006/metadata/properties"/>
    <ds:schemaRef ds:uri="http://purl.org/dc/elements/1.1/"/>
    <ds:schemaRef ds:uri="http://purl.org/dc/terms/"/>
    <ds:schemaRef ds:uri="http://schemas.microsoft.com/sharepoint/v3"/>
    <ds:schemaRef ds:uri="http://schemas.microsoft.com/sharepoint/v3/fields"/>
    <ds:schemaRef ds:uri="http://schemas.microsoft.com/office/infopath/2007/PartnerControls"/>
    <ds:schemaRef ds:uri="b7d24c59-9e95-419d-a6ab-4fa53891a4d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480F81-051D-4FA9-A043-81B7E0BEF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b7d24c59-9e95-419d-a6ab-4fa53891a4d4"/>
    <ds:schemaRef ds:uri="c03c2557-ef49-414f-86cf-b3496d5f6e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D1113CB-CEE0-4D49-949C-E49830253392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001 - 1 - A</vt:lpstr>
      <vt:lpstr>001 - 1 - O</vt:lpstr>
      <vt:lpstr>001 - 1 - Q</vt:lpstr>
      <vt:lpstr>001 - 1 - T</vt:lpstr>
      <vt:lpstr>001 - RW - Q</vt:lpstr>
      <vt:lpstr>001 - RW - T</vt:lpstr>
      <vt:lpstr>002 - 1 - A</vt:lpstr>
      <vt:lpstr>002 - 1 - P</vt:lpstr>
      <vt:lpstr>002 - 1 - Q</vt:lpstr>
      <vt:lpstr>002 - 1 - R</vt:lpstr>
      <vt:lpstr>002 - 1 - Y</vt:lpstr>
      <vt:lpstr>002 - EG - Y</vt:lpstr>
      <vt:lpstr>002 - RW - P</vt:lpstr>
      <vt:lpstr>002 - RW - R</vt:lpstr>
      <vt:lpstr>002 - RW - T</vt:lpstr>
      <vt:lpstr>002 - RW - Y</vt:lpstr>
      <vt:lpstr>DELETED-Petrol-Internal-002</vt:lpstr>
      <vt:lpstr>003 - 1 - A</vt:lpstr>
      <vt:lpstr>003 - EG - A</vt:lpstr>
      <vt:lpstr>003 - Y - A</vt:lpstr>
      <vt:lpstr>004 - 1 - A</vt:lpstr>
      <vt:lpstr>004 - 1 - M</vt:lpstr>
      <vt:lpstr>004 - 1 - Q</vt:lpstr>
      <vt:lpstr>004 - 1 - T</vt:lpstr>
      <vt:lpstr>004 - RW - Q</vt:lpstr>
      <vt:lpstr>004 - RW - T</vt:lpstr>
      <vt:lpstr>004 - RW - Y</vt:lpstr>
      <vt:lpstr>005 - 1 - A</vt:lpstr>
      <vt:lpstr>005 - 1 - Q</vt:lpstr>
      <vt:lpstr>005 - 1 - T</vt:lpstr>
      <vt:lpstr>005 - GW - M</vt:lpstr>
      <vt:lpstr>005 - R - A</vt:lpstr>
      <vt:lpstr>005 - RW - Q</vt:lpstr>
      <vt:lpstr>005 - RW - T</vt:lpstr>
      <vt:lpstr>005 - RW - 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 1 Global NPDES Monitoring Data Download</dc:title>
  <dc:subject/>
  <dc:creator>US EPA - ECHO</dc:creator>
  <cp:keywords/>
  <dc:description/>
  <cp:lastModifiedBy>jng</cp:lastModifiedBy>
  <dcterms:created xsi:type="dcterms:W3CDTF">2021-05-14T13:36:26Z</dcterms:created>
  <dcterms:modified xsi:type="dcterms:W3CDTF">2022-10-03T13:09:32Z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0x010100CA69F156DF2EBC45997829835DDEF36B</vt:lpwstr>
  </property>
  <property fmtid="{D5CDD505-2E9C-101B-9397-08002B2CF9AE}" pid="3" name="TaxKeyword">
    <vt:lpwstr/>
  </property>
  <property fmtid="{D5CDD505-2E9C-101B-9397-08002B2CF9AE}" pid="4" name="EPA Subject">
    <vt:lpwstr/>
  </property>
  <property fmtid="{D5CDD505-2E9C-101B-9397-08002B2CF9AE}" pid="5" name="Document Type">
    <vt:lpwstr/>
  </property>
  <property fmtid="{D5CDD505-2E9C-101B-9397-08002B2CF9AE}" pid="6" name="MediaServiceImageTags">
    <vt:lpwstr/>
  </property>
</Properties>
</file>